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655" yWindow="195" windowWidth="14205" windowHeight="12765" tabRatio="775" activeTab="13"/>
  </bookViews>
  <sheets>
    <sheet name="КЛПУ" sheetId="45" r:id="rId1"/>
    <sheet name="Хабаровск" sheetId="35" r:id="rId2"/>
    <sheet name="Комсомольск" sheetId="33" r:id="rId3"/>
    <sheet name="Бикин" sheetId="6" r:id="rId4"/>
    <sheet name="Верхнебур" sheetId="8" r:id="rId5"/>
    <sheet name="ЛАЗО" sheetId="34" r:id="rId6"/>
    <sheet name="Нанайский" sheetId="12" r:id="rId7"/>
    <sheet name="Николаевск" sheetId="22" r:id="rId8"/>
    <sheet name="Охотск" sheetId="14" r:id="rId9"/>
    <sheet name="П.Осипенко" sheetId="15" r:id="rId10"/>
    <sheet name="Совгавань" sheetId="16" r:id="rId11"/>
    <sheet name="Солнечный" sheetId="17" r:id="rId12"/>
    <sheet name="Ульч" sheetId="27" r:id="rId13"/>
    <sheet name="Аян" sheetId="46" r:id="rId14"/>
  </sheets>
  <externalReferences>
    <externalReference r:id="rId15"/>
    <externalReference r:id="rId16"/>
  </externalReferences>
  <definedNames>
    <definedName name="_xlnm._FilterDatabase" localSheetId="1" hidden="1">Хабаровск!$B$9:$H$87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3">'[2]1D_Gorin'!#REF!</definedName>
    <definedName name="блок" localSheetId="0">'[2]1D_Gorin'!#REF!</definedName>
    <definedName name="блок" localSheetId="2">'[2]1D_Gorin'!#REF!</definedName>
    <definedName name="блок" localSheetId="1">'[2]1D_Gorin'!#REF!</definedName>
    <definedName name="блок">'[2]1D_Gorin'!#REF!</definedName>
    <definedName name="_xlnm.Print_Titles" localSheetId="13">Аян!$4:$7</definedName>
    <definedName name="_xlnm.Print_Titles" localSheetId="3">Бикин!$4:$7</definedName>
    <definedName name="_xlnm.Print_Titles" localSheetId="4">Верхнебур!$4:$7</definedName>
    <definedName name="_xlnm.Print_Titles" localSheetId="0">КЛПУ!$5:$8</definedName>
    <definedName name="_xlnm.Print_Titles" localSheetId="2">Комсомольск!$4:$7</definedName>
    <definedName name="_xlnm.Print_Titles" localSheetId="5">ЛАЗО!$4:$6</definedName>
    <definedName name="_xlnm.Print_Titles" localSheetId="6">Нанайский!$3:$7</definedName>
    <definedName name="_xlnm.Print_Titles" localSheetId="7">Николаевск!$4:$7</definedName>
    <definedName name="_xlnm.Print_Titles" localSheetId="8">Охотск!$4:$7</definedName>
    <definedName name="_xlnm.Print_Titles" localSheetId="9">П.Осипенко!$4:$7</definedName>
    <definedName name="_xlnm.Print_Titles" localSheetId="10">Совгавань!$4:$7</definedName>
    <definedName name="_xlnm.Print_Titles" localSheetId="11">Солнечный!$4:$7</definedName>
    <definedName name="_xlnm.Print_Titles" localSheetId="12">Ульч!$4:$7</definedName>
    <definedName name="_xlnm.Print_Titles" localSheetId="1">Хабаровск!$4:$7</definedName>
    <definedName name="_xlnm.Print_Area" localSheetId="13">Аян!$A$1:$G$65</definedName>
    <definedName name="_xlnm.Print_Area" localSheetId="3">Бикин!$A$1:$H$71</definedName>
    <definedName name="_xlnm.Print_Area" localSheetId="4">Верхнебур!$B$1:$H$70</definedName>
    <definedName name="_xlnm.Print_Area" localSheetId="2">Комсомольск!$B$1:$H$200</definedName>
    <definedName name="_xlnm.Print_Area" localSheetId="5">ЛАЗО!$A$1:$H$76</definedName>
    <definedName name="_xlnm.Print_Area" localSheetId="7">Николаевск!$A$1:$H$75</definedName>
    <definedName name="_xlnm.Print_Area" localSheetId="8">Охотск!$A$1:$H$69</definedName>
    <definedName name="_xlnm.Print_Area" localSheetId="10">Совгавань!$B$1:$H$72</definedName>
    <definedName name="_xlnm.Print_Area" localSheetId="11">Солнечный!$A$1:$H$67</definedName>
    <definedName name="_xlnm.Print_Area" localSheetId="1">Хабаровск!$A$1:$H$449</definedName>
  </definedNames>
  <calcPr calcId="145621"/>
</workbook>
</file>

<file path=xl/calcChain.xml><?xml version="1.0" encoding="utf-8"?>
<calcChain xmlns="http://schemas.openxmlformats.org/spreadsheetml/2006/main">
  <c r="H88" i="45" l="1"/>
  <c r="H76" i="45" l="1"/>
  <c r="G76" i="45" s="1"/>
  <c r="H77" i="45"/>
  <c r="H78" i="45"/>
  <c r="G78" i="45" s="1"/>
  <c r="H79" i="45"/>
  <c r="G79" i="45" s="1"/>
  <c r="H80" i="45"/>
  <c r="G80" i="45" s="1"/>
  <c r="H81" i="45"/>
  <c r="H82" i="45"/>
  <c r="G82" i="45" s="1"/>
  <c r="G77" i="45"/>
  <c r="G81" i="45"/>
  <c r="H75" i="45"/>
  <c r="G75" i="45" s="1"/>
  <c r="H12" i="45"/>
  <c r="H13" i="45"/>
  <c r="H14" i="45"/>
  <c r="H15" i="45"/>
  <c r="H16" i="45"/>
  <c r="H17" i="45"/>
  <c r="H18" i="45"/>
  <c r="H19" i="45"/>
  <c r="H20" i="45"/>
  <c r="H21" i="45"/>
  <c r="H22" i="45"/>
  <c r="H23" i="45"/>
  <c r="H24" i="45"/>
  <c r="H25" i="45"/>
  <c r="H26" i="45"/>
  <c r="H27" i="45"/>
  <c r="H28" i="45"/>
  <c r="H29" i="45"/>
  <c r="G12" i="45"/>
  <c r="G13" i="45"/>
  <c r="G14" i="45"/>
  <c r="G15" i="45"/>
  <c r="G16" i="45"/>
  <c r="G17" i="45"/>
  <c r="G18" i="45"/>
  <c r="G19" i="45"/>
  <c r="G20" i="45"/>
  <c r="G21" i="45"/>
  <c r="G22" i="45"/>
  <c r="G23" i="45"/>
  <c r="G24" i="45"/>
  <c r="G25" i="45"/>
  <c r="G26" i="45"/>
  <c r="G27" i="45"/>
  <c r="G28" i="45"/>
  <c r="G29" i="45"/>
  <c r="G83" i="45" l="1"/>
  <c r="G88" i="45" s="1"/>
  <c r="D234" i="46"/>
  <c r="D155" i="46"/>
  <c r="D61" i="46"/>
  <c r="D58" i="46" s="1"/>
  <c r="D59" i="46"/>
  <c r="E56" i="46"/>
  <c r="D56" i="46"/>
  <c r="G55" i="46"/>
  <c r="G56" i="46" s="1"/>
  <c r="F55" i="46"/>
  <c r="F56" i="46" s="1"/>
  <c r="D53" i="46"/>
  <c r="D57" i="46" s="1"/>
  <c r="G52" i="46"/>
  <c r="F52" i="46"/>
  <c r="G51" i="46"/>
  <c r="G53" i="46" s="1"/>
  <c r="F51" i="46"/>
  <c r="F53" i="46" s="1"/>
  <c r="F57" i="46" s="1"/>
  <c r="D33" i="46"/>
  <c r="D28" i="46"/>
  <c r="D26" i="46" s="1"/>
  <c r="D47" i="46" s="1"/>
  <c r="D17" i="46"/>
  <c r="D24" i="46" s="1"/>
  <c r="D15" i="46"/>
  <c r="G14" i="46"/>
  <c r="F14" i="46" s="1"/>
  <c r="G13" i="46"/>
  <c r="F13" i="46"/>
  <c r="G12" i="46"/>
  <c r="F12" i="46" s="1"/>
  <c r="G11" i="46"/>
  <c r="F11" i="46"/>
  <c r="G10" i="46"/>
  <c r="F10" i="46" s="1"/>
  <c r="F15" i="46" l="1"/>
  <c r="D48" i="46"/>
  <c r="G57" i="46"/>
  <c r="E57" i="46" s="1"/>
  <c r="E53" i="46"/>
  <c r="G15" i="46"/>
  <c r="E15" i="46" s="1"/>
  <c r="E214" i="45" l="1"/>
  <c r="E215" i="45" s="1"/>
  <c r="H213" i="45"/>
  <c r="G213" i="45" s="1"/>
  <c r="H212" i="45"/>
  <c r="G212" i="45" s="1"/>
  <c r="E162" i="45"/>
  <c r="E157" i="45"/>
  <c r="E155" i="45" l="1"/>
  <c r="E175" i="45" s="1"/>
  <c r="G214" i="45"/>
  <c r="G215" i="45" s="1"/>
  <c r="H214" i="45"/>
  <c r="E447" i="35"/>
  <c r="E448" i="35" s="1"/>
  <c r="H446" i="35"/>
  <c r="H447" i="35" s="1"/>
  <c r="E423" i="35"/>
  <c r="E418" i="35"/>
  <c r="E407" i="35"/>
  <c r="E414" i="35" s="1"/>
  <c r="H215" i="45" l="1"/>
  <c r="F214" i="45"/>
  <c r="F215" i="45" s="1"/>
  <c r="E416" i="35"/>
  <c r="E437" i="35" s="1"/>
  <c r="E438" i="35"/>
  <c r="H448" i="35"/>
  <c r="F447" i="35"/>
  <c r="F448" i="35" s="1"/>
  <c r="G446" i="35"/>
  <c r="G447" i="35" s="1"/>
  <c r="G448" i="35" s="1"/>
  <c r="E401" i="35" l="1"/>
  <c r="E402" i="35" s="1"/>
  <c r="H400" i="35"/>
  <c r="H401" i="35" s="1"/>
  <c r="E382" i="35"/>
  <c r="E377" i="35"/>
  <c r="E366" i="35"/>
  <c r="E373" i="35" s="1"/>
  <c r="E360" i="35"/>
  <c r="E361" i="35" s="1"/>
  <c r="H359" i="35"/>
  <c r="G359" i="35" s="1"/>
  <c r="H358" i="35"/>
  <c r="G358" i="35"/>
  <c r="E340" i="35"/>
  <c r="E335" i="35"/>
  <c r="E324" i="35"/>
  <c r="E331" i="35" s="1"/>
  <c r="E322" i="35"/>
  <c r="H321" i="35"/>
  <c r="G321" i="35" s="1"/>
  <c r="H320" i="35"/>
  <c r="G320" i="35" s="1"/>
  <c r="H319" i="35"/>
  <c r="G319" i="35"/>
  <c r="H318" i="35"/>
  <c r="G318" i="35" s="1"/>
  <c r="E333" i="35" l="1"/>
  <c r="E354" i="35" s="1"/>
  <c r="E355" i="35" s="1"/>
  <c r="G400" i="35"/>
  <c r="G401" i="35" s="1"/>
  <c r="G402" i="35" s="1"/>
  <c r="G360" i="35"/>
  <c r="G361" i="35" s="1"/>
  <c r="E375" i="35"/>
  <c r="E396" i="35" s="1"/>
  <c r="E397" i="35" s="1"/>
  <c r="H402" i="35"/>
  <c r="F401" i="35"/>
  <c r="F402" i="35" s="1"/>
  <c r="G322" i="35"/>
  <c r="H360" i="35"/>
  <c r="H322" i="35"/>
  <c r="F322" i="35" s="1"/>
  <c r="F360" i="35" l="1"/>
  <c r="F361" i="35" s="1"/>
  <c r="H361" i="35"/>
  <c r="E311" i="35" l="1"/>
  <c r="H310" i="35"/>
  <c r="G310" i="35" s="1"/>
  <c r="H309" i="35"/>
  <c r="G309" i="35" s="1"/>
  <c r="E307" i="35"/>
  <c r="E312" i="35" s="1"/>
  <c r="H306" i="35"/>
  <c r="G306" i="35" s="1"/>
  <c r="H305" i="35"/>
  <c r="G305" i="35" s="1"/>
  <c r="H304" i="35"/>
  <c r="G304" i="35" s="1"/>
  <c r="H303" i="35"/>
  <c r="G303" i="35" s="1"/>
  <c r="H302" i="35"/>
  <c r="E271" i="35"/>
  <c r="E266" i="35"/>
  <c r="E255" i="35"/>
  <c r="E262" i="35" s="1"/>
  <c r="E253" i="35"/>
  <c r="H252" i="35"/>
  <c r="G252" i="35" s="1"/>
  <c r="H251" i="35"/>
  <c r="G251" i="35" s="1"/>
  <c r="H250" i="35"/>
  <c r="G250" i="35"/>
  <c r="H249" i="35"/>
  <c r="G249" i="35" s="1"/>
  <c r="H248" i="35"/>
  <c r="G248" i="35" s="1"/>
  <c r="H247" i="35"/>
  <c r="G247" i="35" s="1"/>
  <c r="H246" i="35"/>
  <c r="G246" i="35" s="1"/>
  <c r="H245" i="35"/>
  <c r="G245" i="35" s="1"/>
  <c r="H244" i="35"/>
  <c r="G244" i="35" s="1"/>
  <c r="H243" i="35"/>
  <c r="G243" i="35" s="1"/>
  <c r="H242" i="35"/>
  <c r="G242" i="35" s="1"/>
  <c r="H241" i="35"/>
  <c r="G241" i="35" s="1"/>
  <c r="E268" i="45"/>
  <c r="E269" i="45" s="1"/>
  <c r="H267" i="45"/>
  <c r="G267" i="45" s="1"/>
  <c r="H266" i="45"/>
  <c r="G266" i="45" s="1"/>
  <c r="E248" i="45"/>
  <c r="E243" i="45"/>
  <c r="E232" i="45"/>
  <c r="E239" i="45" s="1"/>
  <c r="E230" i="45"/>
  <c r="H229" i="45"/>
  <c r="G229" i="45" s="1"/>
  <c r="H228" i="45"/>
  <c r="G228" i="45" s="1"/>
  <c r="H227" i="45"/>
  <c r="G227" i="45" s="1"/>
  <c r="H226" i="45"/>
  <c r="G226" i="45" s="1"/>
  <c r="H225" i="45"/>
  <c r="G225" i="45" s="1"/>
  <c r="H224" i="45"/>
  <c r="G224" i="45" s="1"/>
  <c r="H223" i="45"/>
  <c r="G223" i="45" s="1"/>
  <c r="H222" i="45"/>
  <c r="G222" i="45" s="1"/>
  <c r="H221" i="45"/>
  <c r="G221" i="45" s="1"/>
  <c r="H220" i="45"/>
  <c r="G220" i="45" s="1"/>
  <c r="H268" i="45" l="1"/>
  <c r="F268" i="45" s="1"/>
  <c r="F269" i="45" s="1"/>
  <c r="G230" i="45"/>
  <c r="E241" i="45"/>
  <c r="E262" i="45" s="1"/>
  <c r="E263" i="45" s="1"/>
  <c r="H307" i="35"/>
  <c r="H312" i="35" s="1"/>
  <c r="F312" i="35" s="1"/>
  <c r="E264" i="35"/>
  <c r="E286" i="35" s="1"/>
  <c r="G311" i="35"/>
  <c r="G312" i="35" s="1"/>
  <c r="G302" i="35"/>
  <c r="G307" i="35" s="1"/>
  <c r="H311" i="35"/>
  <c r="F311" i="35" s="1"/>
  <c r="E287" i="35"/>
  <c r="G253" i="35"/>
  <c r="F307" i="35"/>
  <c r="H253" i="35"/>
  <c r="F253" i="35" s="1"/>
  <c r="H269" i="45"/>
  <c r="G268" i="45"/>
  <c r="G269" i="45" s="1"/>
  <c r="H230" i="45"/>
  <c r="F230" i="45" s="1"/>
  <c r="E236" i="35" l="1"/>
  <c r="H235" i="35"/>
  <c r="G235" i="35" s="1"/>
  <c r="F233" i="35"/>
  <c r="E233" i="35"/>
  <c r="H232" i="35"/>
  <c r="G232" i="35" s="1"/>
  <c r="G233" i="35" s="1"/>
  <c r="E220" i="35"/>
  <c r="E217" i="35"/>
  <c r="E208" i="35"/>
  <c r="E214" i="35" s="1"/>
  <c r="G236" i="35" l="1"/>
  <c r="G237" i="35" s="1"/>
  <c r="H236" i="35"/>
  <c r="F236" i="35" s="1"/>
  <c r="E216" i="35"/>
  <c r="E229" i="35" s="1"/>
  <c r="E230" i="35" s="1"/>
  <c r="E237" i="35"/>
  <c r="H233" i="35"/>
  <c r="H237" i="35" l="1"/>
  <c r="F237" i="35" s="1"/>
  <c r="E184" i="35" l="1"/>
  <c r="E179" i="35"/>
  <c r="F203" i="35"/>
  <c r="E203" i="35"/>
  <c r="H202" i="35"/>
  <c r="H203" i="35" s="1"/>
  <c r="F200" i="35"/>
  <c r="E200" i="35"/>
  <c r="H199" i="35"/>
  <c r="H200" i="35" s="1"/>
  <c r="E170" i="35"/>
  <c r="E176" i="35" s="1"/>
  <c r="E133" i="35"/>
  <c r="F165" i="35"/>
  <c r="E165" i="35"/>
  <c r="H164" i="35"/>
  <c r="H165" i="35" s="1"/>
  <c r="F162" i="35"/>
  <c r="E162" i="35"/>
  <c r="H161" i="35"/>
  <c r="G161" i="35" s="1"/>
  <c r="G162" i="35" s="1"/>
  <c r="E147" i="35"/>
  <c r="E144" i="35"/>
  <c r="E135" i="35"/>
  <c r="E141" i="35" s="1"/>
  <c r="H132" i="35"/>
  <c r="G132" i="35" s="1"/>
  <c r="G133" i="35" s="1"/>
  <c r="F127" i="35"/>
  <c r="E127" i="35"/>
  <c r="H126" i="35"/>
  <c r="G126" i="35" s="1"/>
  <c r="G127" i="35" s="1"/>
  <c r="F124" i="35"/>
  <c r="E124" i="35"/>
  <c r="H123" i="35"/>
  <c r="H124" i="35" s="1"/>
  <c r="E204" i="35" l="1"/>
  <c r="H204" i="35"/>
  <c r="F204" i="35" s="1"/>
  <c r="G123" i="35"/>
  <c r="G124" i="35" s="1"/>
  <c r="G128" i="35" s="1"/>
  <c r="E128" i="35"/>
  <c r="E178" i="35"/>
  <c r="E196" i="35" s="1"/>
  <c r="E197" i="35" s="1"/>
  <c r="G199" i="35"/>
  <c r="G200" i="35" s="1"/>
  <c r="G202" i="35"/>
  <c r="G203" i="35" s="1"/>
  <c r="E166" i="35"/>
  <c r="E143" i="35"/>
  <c r="E158" i="35" s="1"/>
  <c r="E159" i="35" s="1"/>
  <c r="H133" i="35"/>
  <c r="F133" i="35" s="1"/>
  <c r="H127" i="35"/>
  <c r="H128" i="35" s="1"/>
  <c r="H162" i="35"/>
  <c r="H166" i="35" s="1"/>
  <c r="G164" i="35"/>
  <c r="G165" i="35" s="1"/>
  <c r="G166" i="35" s="1"/>
  <c r="E107" i="35"/>
  <c r="E104" i="35"/>
  <c r="F128" i="35" l="1"/>
  <c r="G204" i="35"/>
  <c r="F166" i="35"/>
  <c r="E103" i="35"/>
  <c r="E116" i="35" s="1"/>
  <c r="E95" i="35"/>
  <c r="E101" i="35" s="1"/>
  <c r="E117" i="35" l="1"/>
  <c r="E93" i="35"/>
  <c r="H91" i="35"/>
  <c r="G91" i="35" s="1"/>
  <c r="H92" i="35"/>
  <c r="G92" i="35" s="1"/>
  <c r="H90" i="35"/>
  <c r="G90" i="35" s="1"/>
  <c r="G93" i="35" l="1"/>
  <c r="H93" i="35"/>
  <c r="F93" i="35" s="1"/>
  <c r="E83" i="35" l="1"/>
  <c r="E87" i="45" l="1"/>
  <c r="F87" i="45" s="1"/>
  <c r="E83" i="45"/>
  <c r="E39" i="45"/>
  <c r="E34" i="45"/>
  <c r="E30" i="45"/>
  <c r="F30" i="45" s="1"/>
  <c r="E88" i="45" l="1"/>
  <c r="F88" i="45" s="1"/>
  <c r="E32" i="45"/>
  <c r="E54" i="45" s="1"/>
  <c r="F83" i="45"/>
  <c r="E40" i="33" l="1"/>
  <c r="H21" i="33"/>
  <c r="G21" i="33" s="1"/>
  <c r="E22" i="33"/>
  <c r="E73" i="34" l="1"/>
  <c r="E71" i="34"/>
  <c r="E70" i="34" l="1"/>
  <c r="E64" i="27" l="1"/>
  <c r="E62" i="27"/>
  <c r="E64" i="17"/>
  <c r="E62" i="17"/>
  <c r="E69" i="16"/>
  <c r="E67" i="16"/>
  <c r="E61" i="15"/>
  <c r="E59" i="15"/>
  <c r="E66" i="14"/>
  <c r="E64" i="14"/>
  <c r="E72" i="22"/>
  <c r="E70" i="22"/>
  <c r="E68" i="12"/>
  <c r="E66" i="12"/>
  <c r="E68" i="8"/>
  <c r="E66" i="8"/>
  <c r="E68" i="6"/>
  <c r="E66" i="6"/>
  <c r="E65" i="12" l="1"/>
  <c r="E65" i="6"/>
  <c r="E61" i="27"/>
  <c r="E61" i="17"/>
  <c r="E66" i="16"/>
  <c r="E58" i="15"/>
  <c r="E63" i="14"/>
  <c r="E69" i="22"/>
  <c r="E65" i="8"/>
  <c r="E18" i="27" l="1"/>
  <c r="E25" i="27" s="1"/>
  <c r="E34" i="27"/>
  <c r="E29" i="27"/>
  <c r="E19" i="17"/>
  <c r="E26" i="17" s="1"/>
  <c r="E35" i="17"/>
  <c r="E30" i="17"/>
  <c r="E27" i="27" l="1"/>
  <c r="E28" i="17"/>
  <c r="E22" i="16"/>
  <c r="E38" i="16"/>
  <c r="E33" i="16"/>
  <c r="E17" i="15"/>
  <c r="E33" i="15"/>
  <c r="E19" i="14"/>
  <c r="E26" i="14" s="1"/>
  <c r="E35" i="14"/>
  <c r="E30" i="14"/>
  <c r="E29" i="16" l="1"/>
  <c r="E26" i="15"/>
  <c r="E48" i="15" s="1"/>
  <c r="E24" i="15"/>
  <c r="E49" i="27"/>
  <c r="E50" i="17"/>
  <c r="E31" i="16"/>
  <c r="E28" i="14"/>
  <c r="E23" i="22"/>
  <c r="E30" i="22" s="1"/>
  <c r="E39" i="22"/>
  <c r="E34" i="22"/>
  <c r="E20" i="12"/>
  <c r="E36" i="12"/>
  <c r="E31" i="12"/>
  <c r="E21" i="34"/>
  <c r="E28" i="34" s="1"/>
  <c r="E37" i="34"/>
  <c r="E32" i="34"/>
  <c r="E27" i="12" l="1"/>
  <c r="E53" i="16"/>
  <c r="E50" i="14"/>
  <c r="E32" i="22"/>
  <c r="E29" i="12"/>
  <c r="E30" i="34"/>
  <c r="E54" i="16" l="1"/>
  <c r="E54" i="22"/>
  <c r="E51" i="12"/>
  <c r="E52" i="34"/>
  <c r="E19" i="8"/>
  <c r="E26" i="8" s="1"/>
  <c r="E35" i="8"/>
  <c r="E30" i="8"/>
  <c r="E28" i="8" l="1"/>
  <c r="E21" i="6"/>
  <c r="E37" i="6"/>
  <c r="E32" i="6"/>
  <c r="E28" i="6" l="1"/>
  <c r="E50" i="8"/>
  <c r="E30" i="6"/>
  <c r="E51" i="8" l="1"/>
  <c r="E52" i="6"/>
  <c r="E154" i="33" l="1"/>
  <c r="E161" i="33" s="1"/>
  <c r="E170" i="33"/>
  <c r="E165" i="33"/>
  <c r="E163" i="33" l="1"/>
  <c r="E93" i="33" l="1"/>
  <c r="E100" i="33" s="1"/>
  <c r="E109" i="33"/>
  <c r="E104" i="33"/>
  <c r="E24" i="33"/>
  <c r="E31" i="33" s="1"/>
  <c r="E35" i="33"/>
  <c r="E33" i="33" l="1"/>
  <c r="E102" i="33"/>
  <c r="E55" i="33" l="1"/>
  <c r="E124" i="33"/>
  <c r="E36" i="35" l="1"/>
  <c r="E43" i="35" s="1"/>
  <c r="E112" i="45" l="1"/>
  <c r="E107" i="45"/>
  <c r="E105" i="45" l="1"/>
  <c r="E128" i="45" l="1"/>
  <c r="E185" i="33" l="1"/>
  <c r="E50" i="27" l="1"/>
  <c r="E51" i="17"/>
  <c r="E51" i="14" l="1"/>
  <c r="E55" i="22"/>
  <c r="E52" i="12"/>
  <c r="E52" i="35" l="1"/>
  <c r="E61" i="16" l="1"/>
  <c r="E17" i="6" l="1"/>
  <c r="E59" i="27" l="1"/>
  <c r="H58" i="27"/>
  <c r="E56" i="27"/>
  <c r="H55" i="27"/>
  <c r="G55" i="27" s="1"/>
  <c r="H54" i="27"/>
  <c r="G54" i="27" s="1"/>
  <c r="H53" i="27"/>
  <c r="E16" i="27"/>
  <c r="H15" i="27"/>
  <c r="H14" i="27"/>
  <c r="H13" i="27"/>
  <c r="H12" i="27"/>
  <c r="H11" i="27"/>
  <c r="H10" i="27"/>
  <c r="G11" i="27" l="1"/>
  <c r="G15" i="27"/>
  <c r="G14" i="27"/>
  <c r="G13" i="27"/>
  <c r="G12" i="27"/>
  <c r="E60" i="27"/>
  <c r="H56" i="27"/>
  <c r="F56" i="27" s="1"/>
  <c r="H16" i="27"/>
  <c r="F16" i="27" s="1"/>
  <c r="H59" i="27"/>
  <c r="F59" i="27" s="1"/>
  <c r="G53" i="27"/>
  <c r="G56" i="27" s="1"/>
  <c r="G58" i="27"/>
  <c r="G10" i="27"/>
  <c r="G16" i="27" l="1"/>
  <c r="H60" i="27"/>
  <c r="F60" i="27" s="1"/>
  <c r="G59" i="27"/>
  <c r="G60" i="27" l="1"/>
  <c r="E146" i="45" l="1"/>
  <c r="H145" i="45"/>
  <c r="G145" i="45" l="1"/>
  <c r="F59" i="17" l="1"/>
  <c r="E59" i="17"/>
  <c r="H58" i="17"/>
  <c r="E56" i="17"/>
  <c r="H55" i="17"/>
  <c r="G55" i="17" s="1"/>
  <c r="H54" i="17"/>
  <c r="E17" i="17"/>
  <c r="H16" i="17"/>
  <c r="H15" i="17"/>
  <c r="H14" i="17"/>
  <c r="H13" i="17"/>
  <c r="H12" i="17"/>
  <c r="H11" i="17"/>
  <c r="H10" i="17"/>
  <c r="H59" i="17" l="1"/>
  <c r="E60" i="17"/>
  <c r="G58" i="17"/>
  <c r="H56" i="17"/>
  <c r="F56" i="17" s="1"/>
  <c r="G10" i="17"/>
  <c r="G11" i="17"/>
  <c r="G12" i="17"/>
  <c r="G13" i="17"/>
  <c r="G14" i="17"/>
  <c r="G15" i="17"/>
  <c r="G16" i="17"/>
  <c r="H17" i="17"/>
  <c r="G54" i="17"/>
  <c r="G56" i="17" s="1"/>
  <c r="F17" i="17" l="1"/>
  <c r="H60" i="17"/>
  <c r="F60" i="17" s="1"/>
  <c r="G59" i="17"/>
  <c r="G17" i="17"/>
  <c r="G60" i="17" l="1"/>
  <c r="E68" i="34" l="1"/>
  <c r="H67" i="34"/>
  <c r="H66" i="34"/>
  <c r="E64" i="34"/>
  <c r="H63" i="34"/>
  <c r="G63" i="34" s="1"/>
  <c r="H62" i="34"/>
  <c r="H61" i="34"/>
  <c r="H60" i="34"/>
  <c r="H59" i="34"/>
  <c r="E19" i="34"/>
  <c r="H18" i="34"/>
  <c r="H17" i="34"/>
  <c r="H16" i="34"/>
  <c r="H15" i="34"/>
  <c r="H14" i="34"/>
  <c r="H13" i="34"/>
  <c r="H12" i="34"/>
  <c r="H11" i="34"/>
  <c r="H10" i="34"/>
  <c r="H68" i="34" l="1"/>
  <c r="F68" i="34" s="1"/>
  <c r="G66" i="34"/>
  <c r="G67" i="34"/>
  <c r="H19" i="34"/>
  <c r="F19" i="34" s="1"/>
  <c r="E69" i="34"/>
  <c r="G10" i="34"/>
  <c r="G11" i="34"/>
  <c r="G12" i="34"/>
  <c r="G13" i="34"/>
  <c r="G14" i="34"/>
  <c r="G15" i="34"/>
  <c r="G16" i="34"/>
  <c r="G17" i="34"/>
  <c r="G18" i="34"/>
  <c r="H64" i="34"/>
  <c r="F64" i="34" s="1"/>
  <c r="G59" i="34"/>
  <c r="G60" i="34"/>
  <c r="G61" i="34"/>
  <c r="G62" i="34"/>
  <c r="G68" i="34" l="1"/>
  <c r="H69" i="34"/>
  <c r="F69" i="34" s="1"/>
  <c r="G19" i="34"/>
  <c r="G64" i="34"/>
  <c r="G69" i="34" l="1"/>
  <c r="E150" i="45" l="1"/>
  <c r="E63" i="8" l="1"/>
  <c r="H62" i="8" l="1"/>
  <c r="G62" i="8" s="1"/>
  <c r="F64" i="16" l="1"/>
  <c r="E64" i="16"/>
  <c r="F61" i="14"/>
  <c r="E61" i="14"/>
  <c r="E67" i="22"/>
  <c r="E63" i="12"/>
  <c r="F63" i="8"/>
  <c r="F63" i="6"/>
  <c r="E63" i="6"/>
  <c r="E198" i="33"/>
  <c r="F140" i="33"/>
  <c r="E140" i="33"/>
  <c r="F70" i="33" l="1"/>
  <c r="E70" i="33"/>
  <c r="H149" i="45" l="1"/>
  <c r="H148" i="45"/>
  <c r="G149" i="45" l="1"/>
  <c r="H150" i="45"/>
  <c r="F150" i="45" s="1"/>
  <c r="G148" i="45"/>
  <c r="G150" i="45" l="1"/>
  <c r="E18" i="12" l="1"/>
  <c r="H60" i="16" l="1"/>
  <c r="E65" i="16" l="1"/>
  <c r="G60" i="16"/>
  <c r="E19" i="16"/>
  <c r="E137" i="33" l="1"/>
  <c r="E141" i="33" s="1"/>
  <c r="H135" i="33"/>
  <c r="G135" i="33" s="1"/>
  <c r="E59" i="12" l="1"/>
  <c r="H58" i="12"/>
  <c r="G58" i="12" s="1"/>
  <c r="E64" i="12" l="1"/>
  <c r="E67" i="33"/>
  <c r="E71" i="33" l="1"/>
  <c r="E17" i="8" l="1"/>
  <c r="H62" i="12" l="1"/>
  <c r="H197" i="33"/>
  <c r="G197" i="33" s="1"/>
  <c r="G62" i="12" l="1"/>
  <c r="E151" i="45" l="1"/>
  <c r="H144" i="45"/>
  <c r="E103" i="45"/>
  <c r="H102" i="45"/>
  <c r="H101" i="45"/>
  <c r="H100" i="45"/>
  <c r="H99" i="45"/>
  <c r="H98" i="45"/>
  <c r="H97" i="45"/>
  <c r="H96" i="45"/>
  <c r="G102" i="45" l="1"/>
  <c r="H146" i="45"/>
  <c r="F146" i="45" s="1"/>
  <c r="G101" i="45"/>
  <c r="G97" i="45"/>
  <c r="G98" i="45"/>
  <c r="G99" i="45"/>
  <c r="G100" i="45"/>
  <c r="H103" i="45"/>
  <c r="F103" i="45" s="1"/>
  <c r="G96" i="45"/>
  <c r="G144" i="45"/>
  <c r="H151" i="45" l="1"/>
  <c r="F151" i="45" s="1"/>
  <c r="G146" i="45"/>
  <c r="G151" i="45" s="1"/>
  <c r="G103" i="45"/>
  <c r="E60" i="6" l="1"/>
  <c r="E64" i="6" l="1"/>
  <c r="E91" i="33" l="1"/>
  <c r="H88" i="33"/>
  <c r="G88" i="33" l="1"/>
  <c r="H59" i="6" l="1"/>
  <c r="G59" i="6" s="1"/>
  <c r="H63" i="16" l="1"/>
  <c r="H60" i="14"/>
  <c r="H66" i="22"/>
  <c r="H61" i="12"/>
  <c r="H61" i="8"/>
  <c r="H63" i="8" l="1"/>
  <c r="H67" i="22"/>
  <c r="F67" i="22" s="1"/>
  <c r="H63" i="12"/>
  <c r="F63" i="12" s="1"/>
  <c r="H64" i="16"/>
  <c r="H61" i="14"/>
  <c r="G63" i="16"/>
  <c r="G66" i="22"/>
  <c r="G61" i="8"/>
  <c r="G60" i="14"/>
  <c r="G61" i="12"/>
  <c r="G63" i="12" l="1"/>
  <c r="G63" i="8"/>
  <c r="G64" i="16"/>
  <c r="G61" i="14"/>
  <c r="G67" i="22"/>
  <c r="H62" i="6" l="1"/>
  <c r="H196" i="33"/>
  <c r="H139" i="33"/>
  <c r="H140" i="33" s="1"/>
  <c r="H69" i="33"/>
  <c r="H70" i="33" s="1"/>
  <c r="H63" i="6" l="1"/>
  <c r="H198" i="33"/>
  <c r="F198" i="33" s="1"/>
  <c r="G69" i="33"/>
  <c r="G70" i="33" s="1"/>
  <c r="G62" i="6"/>
  <c r="G196" i="33"/>
  <c r="G198" i="33" s="1"/>
  <c r="G139" i="33"/>
  <c r="G140" i="33" s="1"/>
  <c r="G63" i="6" l="1"/>
  <c r="H85" i="35" l="1"/>
  <c r="G85" i="35" l="1"/>
  <c r="E58" i="14" l="1"/>
  <c r="E62" i="14" s="1"/>
  <c r="H55" i="14" l="1"/>
  <c r="G55" i="14" s="1"/>
  <c r="H134" i="33" l="1"/>
  <c r="G134" i="33" s="1"/>
  <c r="H136" i="33"/>
  <c r="H66" i="33"/>
  <c r="G66" i="33" s="1"/>
  <c r="H65" i="33"/>
  <c r="H67" i="33" l="1"/>
  <c r="F67" i="33" s="1"/>
  <c r="G136" i="33"/>
  <c r="G65" i="33"/>
  <c r="G67" i="33" s="1"/>
  <c r="G71" i="33" l="1"/>
  <c r="H71" i="33"/>
  <c r="F71" i="33" s="1"/>
  <c r="H57" i="14" l="1"/>
  <c r="G57" i="14" l="1"/>
  <c r="H57" i="6" l="1"/>
  <c r="G57" i="6" s="1"/>
  <c r="H82" i="35"/>
  <c r="H81" i="35"/>
  <c r="H80" i="35"/>
  <c r="H79" i="35"/>
  <c r="H78" i="35"/>
  <c r="H77" i="35"/>
  <c r="H76" i="35"/>
  <c r="H75" i="35"/>
  <c r="E34" i="35"/>
  <c r="H33" i="35"/>
  <c r="H32" i="35"/>
  <c r="H31" i="35"/>
  <c r="H30" i="35"/>
  <c r="H29" i="35"/>
  <c r="H28" i="35"/>
  <c r="H27" i="35"/>
  <c r="H26" i="35"/>
  <c r="H25" i="35"/>
  <c r="E86" i="35" l="1"/>
  <c r="G76" i="35"/>
  <c r="G78" i="35"/>
  <c r="G79" i="35"/>
  <c r="G81" i="35"/>
  <c r="G32" i="35"/>
  <c r="G25" i="35"/>
  <c r="G75" i="35"/>
  <c r="G77" i="35"/>
  <c r="G80" i="35"/>
  <c r="G82" i="35"/>
  <c r="G33" i="35"/>
  <c r="G31" i="35"/>
  <c r="G30" i="35"/>
  <c r="G29" i="35"/>
  <c r="G28" i="35"/>
  <c r="G27" i="35"/>
  <c r="G26" i="35"/>
  <c r="H83" i="35"/>
  <c r="F83" i="35" s="1"/>
  <c r="H34" i="35"/>
  <c r="F34" i="35" s="1"/>
  <c r="H86" i="35" l="1"/>
  <c r="F86" i="35" s="1"/>
  <c r="G83" i="35"/>
  <c r="G86" i="35" l="1"/>
  <c r="H18" i="35" l="1"/>
  <c r="G18" i="35" s="1"/>
  <c r="H17" i="35"/>
  <c r="G17" i="35" s="1"/>
  <c r="E19" i="35"/>
  <c r="H12" i="35"/>
  <c r="H11" i="35"/>
  <c r="E13" i="35"/>
  <c r="E20" i="35" l="1"/>
  <c r="G34" i="35"/>
  <c r="G19" i="35"/>
  <c r="H19" i="35"/>
  <c r="H13" i="35"/>
  <c r="G11" i="35" l="1"/>
  <c r="G12" i="35"/>
  <c r="G20" i="35"/>
  <c r="H20" i="35"/>
  <c r="G13" i="35" l="1"/>
  <c r="F13" i="35"/>
  <c r="F19" i="35"/>
  <c r="F20" i="35" l="1"/>
  <c r="F194" i="33" l="1"/>
  <c r="E194" i="33"/>
  <c r="E199" i="33" s="1"/>
  <c r="H193" i="33"/>
  <c r="E152" i="33"/>
  <c r="H151" i="33"/>
  <c r="H150" i="33"/>
  <c r="H149" i="33"/>
  <c r="H148" i="33"/>
  <c r="H147" i="33"/>
  <c r="H146" i="33"/>
  <c r="G149" i="33" l="1"/>
  <c r="G150" i="33"/>
  <c r="H152" i="33"/>
  <c r="F152" i="33" s="1"/>
  <c r="G148" i="33"/>
  <c r="H194" i="33"/>
  <c r="H199" i="33" s="1"/>
  <c r="F199" i="33" s="1"/>
  <c r="G193" i="33"/>
  <c r="G194" i="33" s="1"/>
  <c r="G199" i="33" s="1"/>
  <c r="G146" i="33"/>
  <c r="G151" i="33"/>
  <c r="G147" i="33"/>
  <c r="G152" i="33" l="1"/>
  <c r="H133" i="33" l="1"/>
  <c r="H137" i="33" l="1"/>
  <c r="G133" i="33"/>
  <c r="H141" i="33" l="1"/>
  <c r="F141" i="33" s="1"/>
  <c r="F137" i="33"/>
  <c r="G137" i="33"/>
  <c r="G141" i="33" s="1"/>
  <c r="H10" i="33" l="1"/>
  <c r="H90" i="33"/>
  <c r="H89" i="33"/>
  <c r="H87" i="33"/>
  <c r="H86" i="33"/>
  <c r="H85" i="33"/>
  <c r="H84" i="33"/>
  <c r="H83" i="33"/>
  <c r="H82" i="33"/>
  <c r="H81" i="33"/>
  <c r="H80" i="33"/>
  <c r="H79" i="33"/>
  <c r="H78" i="33"/>
  <c r="G78" i="33" s="1"/>
  <c r="H77" i="33"/>
  <c r="H76" i="33"/>
  <c r="G10" i="33" l="1"/>
  <c r="G76" i="33"/>
  <c r="H91" i="33"/>
  <c r="F91" i="33" s="1"/>
  <c r="G77" i="33"/>
  <c r="G79" i="33"/>
  <c r="G81" i="33"/>
  <c r="G90" i="33"/>
  <c r="G83" i="33"/>
  <c r="G89" i="33"/>
  <c r="G80" i="33"/>
  <c r="G82" i="33"/>
  <c r="G84" i="33"/>
  <c r="G85" i="33"/>
  <c r="G86" i="33"/>
  <c r="G87" i="33"/>
  <c r="H20" i="33" l="1"/>
  <c r="H19" i="33"/>
  <c r="H18" i="33"/>
  <c r="H17" i="33"/>
  <c r="H16" i="33"/>
  <c r="H15" i="33"/>
  <c r="H14" i="33"/>
  <c r="H13" i="33"/>
  <c r="H12" i="33"/>
  <c r="H11" i="33"/>
  <c r="H22" i="33" l="1"/>
  <c r="F22" i="33" s="1"/>
  <c r="G11" i="33"/>
  <c r="G17" i="33"/>
  <c r="G20" i="33"/>
  <c r="G13" i="33"/>
  <c r="G19" i="33"/>
  <c r="G16" i="33"/>
  <c r="G14" i="33"/>
  <c r="G12" i="33"/>
  <c r="G15" i="33"/>
  <c r="G18" i="33"/>
  <c r="G22" i="33" l="1"/>
  <c r="G91" i="33" l="1"/>
  <c r="E64" i="22" l="1"/>
  <c r="H63" i="22"/>
  <c r="G63" i="22" s="1"/>
  <c r="H62" i="22"/>
  <c r="G62" i="22" s="1"/>
  <c r="H61" i="22"/>
  <c r="G61" i="22" s="1"/>
  <c r="H60" i="22"/>
  <c r="G60" i="22" s="1"/>
  <c r="H59" i="22"/>
  <c r="G59" i="22" s="1"/>
  <c r="H58" i="22"/>
  <c r="G58" i="22" s="1"/>
  <c r="E20" i="22"/>
  <c r="H19" i="22"/>
  <c r="H18" i="22"/>
  <c r="H17" i="22"/>
  <c r="H16" i="22"/>
  <c r="H15" i="22"/>
  <c r="H14" i="22"/>
  <c r="H13" i="22"/>
  <c r="H12" i="22"/>
  <c r="H11" i="22"/>
  <c r="H10" i="22"/>
  <c r="H56" i="12"/>
  <c r="H57" i="12"/>
  <c r="H55" i="12"/>
  <c r="H17" i="12"/>
  <c r="H16" i="12"/>
  <c r="H15" i="12"/>
  <c r="H14" i="12"/>
  <c r="H13" i="12"/>
  <c r="H12" i="12"/>
  <c r="H11" i="12"/>
  <c r="H10" i="12"/>
  <c r="G13" i="22" l="1"/>
  <c r="G16" i="22"/>
  <c r="G12" i="22"/>
  <c r="G14" i="22"/>
  <c r="G18" i="22"/>
  <c r="G19" i="22"/>
  <c r="G11" i="22"/>
  <c r="G15" i="22"/>
  <c r="G17" i="22"/>
  <c r="H59" i="12"/>
  <c r="F59" i="12" s="1"/>
  <c r="G10" i="12"/>
  <c r="G14" i="12"/>
  <c r="G16" i="12"/>
  <c r="G13" i="12"/>
  <c r="G15" i="12"/>
  <c r="G17" i="12"/>
  <c r="E68" i="22"/>
  <c r="G10" i="22"/>
  <c r="H64" i="22"/>
  <c r="F64" i="22" s="1"/>
  <c r="H20" i="22"/>
  <c r="G64" i="22"/>
  <c r="G57" i="12"/>
  <c r="G56" i="12"/>
  <c r="G12" i="12"/>
  <c r="G55" i="12"/>
  <c r="G11" i="12"/>
  <c r="H18" i="12"/>
  <c r="F18" i="12" s="1"/>
  <c r="F20" i="22" l="1"/>
  <c r="H64" i="12"/>
  <c r="F64" i="12" s="1"/>
  <c r="G59" i="12"/>
  <c r="G68" i="22"/>
  <c r="H68" i="22"/>
  <c r="F68" i="22" s="1"/>
  <c r="G18" i="12"/>
  <c r="G20" i="22"/>
  <c r="G64" i="12" l="1"/>
  <c r="E59" i="8" l="1"/>
  <c r="H58" i="8"/>
  <c r="H57" i="8"/>
  <c r="G57" i="8" s="1"/>
  <c r="H56" i="8"/>
  <c r="G56" i="8" s="1"/>
  <c r="H55" i="8"/>
  <c r="G55" i="8" s="1"/>
  <c r="H54" i="8"/>
  <c r="H16" i="8"/>
  <c r="H15" i="8"/>
  <c r="H14" i="8"/>
  <c r="H13" i="8"/>
  <c r="H12" i="8"/>
  <c r="H11" i="8"/>
  <c r="H10" i="8"/>
  <c r="E64" i="8" l="1"/>
  <c r="H17" i="8"/>
  <c r="F17" i="8" s="1"/>
  <c r="G11" i="8"/>
  <c r="G13" i="8"/>
  <c r="G15" i="8"/>
  <c r="G12" i="8"/>
  <c r="G14" i="8"/>
  <c r="G16" i="8"/>
  <c r="G10" i="8"/>
  <c r="G54" i="8"/>
  <c r="H59" i="8"/>
  <c r="F59" i="8" s="1"/>
  <c r="G58" i="8"/>
  <c r="H64" i="8" l="1"/>
  <c r="F64" i="8" s="1"/>
  <c r="G17" i="8"/>
  <c r="G59" i="8"/>
  <c r="G64" i="8" l="1"/>
  <c r="H59" i="16" l="1"/>
  <c r="H58" i="16"/>
  <c r="H57" i="16"/>
  <c r="H18" i="16"/>
  <c r="H17" i="16"/>
  <c r="H16" i="16"/>
  <c r="H15" i="16"/>
  <c r="H14" i="16"/>
  <c r="H13" i="16"/>
  <c r="H12" i="16"/>
  <c r="H11" i="16"/>
  <c r="H10" i="16"/>
  <c r="H61" i="16" l="1"/>
  <c r="H19" i="16"/>
  <c r="F19" i="16" s="1"/>
  <c r="G12" i="16"/>
  <c r="G16" i="16"/>
  <c r="G13" i="16"/>
  <c r="G15" i="16"/>
  <c r="G17" i="16"/>
  <c r="G59" i="16"/>
  <c r="G58" i="16"/>
  <c r="G57" i="16"/>
  <c r="G10" i="16"/>
  <c r="G11" i="16"/>
  <c r="G14" i="16"/>
  <c r="G18" i="16"/>
  <c r="H65" i="16" l="1"/>
  <c r="F65" i="16" s="1"/>
  <c r="F61" i="16"/>
  <c r="G61" i="16"/>
  <c r="G19" i="16"/>
  <c r="G65" i="16" l="1"/>
  <c r="H58" i="6" l="1"/>
  <c r="G58" i="6" s="1"/>
  <c r="H56" i="6"/>
  <c r="G56" i="6" s="1"/>
  <c r="H60" i="6" l="1"/>
  <c r="F60" i="6" s="1"/>
  <c r="E19" i="6"/>
  <c r="H18" i="6"/>
  <c r="H17" i="6"/>
  <c r="H16" i="6"/>
  <c r="H15" i="6"/>
  <c r="H14" i="6"/>
  <c r="H13" i="6"/>
  <c r="H12" i="6"/>
  <c r="H11" i="6"/>
  <c r="H10" i="6"/>
  <c r="G11" i="6" l="1"/>
  <c r="G13" i="6"/>
  <c r="G15" i="6"/>
  <c r="G17" i="6"/>
  <c r="G10" i="6"/>
  <c r="G12" i="6"/>
  <c r="G14" i="6"/>
  <c r="G16" i="6"/>
  <c r="G18" i="6"/>
  <c r="H64" i="6"/>
  <c r="F64" i="6" s="1"/>
  <c r="G60" i="6"/>
  <c r="G64" i="6" s="1"/>
  <c r="H19" i="6"/>
  <c r="G19" i="6" l="1"/>
  <c r="F19" i="6"/>
  <c r="E56" i="15" l="1"/>
  <c r="H55" i="15"/>
  <c r="G55" i="15" s="1"/>
  <c r="H54" i="15"/>
  <c r="G54" i="15" s="1"/>
  <c r="H53" i="15"/>
  <c r="G53" i="15" s="1"/>
  <c r="H52" i="15"/>
  <c r="G52" i="15" s="1"/>
  <c r="E15" i="15"/>
  <c r="H14" i="15"/>
  <c r="H13" i="15"/>
  <c r="H12" i="15"/>
  <c r="H11" i="15"/>
  <c r="H10" i="15"/>
  <c r="G10" i="15" l="1"/>
  <c r="G12" i="15"/>
  <c r="G14" i="15"/>
  <c r="G11" i="15"/>
  <c r="G13" i="15"/>
  <c r="E57" i="15"/>
  <c r="H56" i="15"/>
  <c r="F56" i="15" s="1"/>
  <c r="H15" i="15"/>
  <c r="F15" i="15" s="1"/>
  <c r="G56" i="15"/>
  <c r="G15" i="15" l="1"/>
  <c r="H57" i="15"/>
  <c r="G57" i="15"/>
  <c r="F57" i="15" l="1"/>
  <c r="H56" i="14" l="1"/>
  <c r="G56" i="14" s="1"/>
  <c r="H54" i="14"/>
  <c r="E17" i="14"/>
  <c r="H10" i="14"/>
  <c r="H11" i="14"/>
  <c r="H12" i="14"/>
  <c r="H13" i="14"/>
  <c r="H14" i="14"/>
  <c r="H15" i="14"/>
  <c r="G15" i="14" l="1"/>
  <c r="G14" i="14"/>
  <c r="G13" i="14"/>
  <c r="G12" i="14"/>
  <c r="G11" i="14"/>
  <c r="G10" i="14"/>
  <c r="H58" i="14"/>
  <c r="G54" i="14"/>
  <c r="H62" i="14" l="1"/>
  <c r="F62" i="14" s="1"/>
  <c r="F58" i="14"/>
  <c r="G58" i="14"/>
  <c r="G62" i="14" s="1"/>
  <c r="H16" i="14" l="1"/>
  <c r="G16" i="14" l="1"/>
  <c r="H17" i="14"/>
  <c r="F17" i="14" s="1"/>
  <c r="G17" i="14" l="1"/>
  <c r="E47" i="35" l="1"/>
  <c r="E45" i="35" l="1"/>
  <c r="E67" i="35" l="1"/>
  <c r="E68" i="35" l="1"/>
  <c r="E56" i="33" l="1"/>
  <c r="E125" i="33" l="1"/>
  <c r="E186" i="33" l="1"/>
  <c r="E53" i="6" l="1"/>
  <c r="E53" i="34" l="1"/>
  <c r="E49" i="15" l="1"/>
  <c r="H11" i="45"/>
  <c r="G11" i="45" s="1"/>
</calcChain>
</file>

<file path=xl/sharedStrings.xml><?xml version="1.0" encoding="utf-8"?>
<sst xmlns="http://schemas.openxmlformats.org/spreadsheetml/2006/main" count="1712" uniqueCount="229">
  <si>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</si>
  <si>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</si>
  <si>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</si>
  <si>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</si>
  <si>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</si>
  <si>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</si>
  <si>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</si>
  <si>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</si>
  <si>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</si>
  <si>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</si>
  <si>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</si>
  <si>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</si>
  <si>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</si>
  <si>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</si>
  <si>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</si>
  <si>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</si>
  <si>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</si>
  <si>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</si>
  <si>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</si>
  <si>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</si>
  <si>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</si>
  <si>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</si>
  <si>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</si>
  <si>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</si>
  <si>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</si>
  <si>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</si>
  <si>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</si>
  <si>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</si>
  <si>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</si>
  <si>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</si>
  <si>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</si>
  <si>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Гистологические исследования</t>
  </si>
  <si>
    <t>Скорая медицинская помощь</t>
  </si>
  <si>
    <t>МРТ</t>
  </si>
  <si>
    <t>Эндоскопические методы исследования</t>
  </si>
  <si>
    <t>Лабораторные исследования</t>
  </si>
  <si>
    <t>гастроэнтерологические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</si>
  <si>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</si>
  <si>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</si>
  <si>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</si>
  <si>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</si>
  <si>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</si>
  <si>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</si>
  <si>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</si>
  <si>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</si>
  <si>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</si>
  <si>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</si>
  <si>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</si>
  <si>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</si>
  <si>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>Рентгенография</t>
  </si>
  <si>
    <t>ЭКГ</t>
  </si>
  <si>
    <t>ИФА-диагностика</t>
  </si>
  <si>
    <t>неврологические</t>
  </si>
  <si>
    <t>травматологические</t>
  </si>
  <si>
    <t>хирургия</t>
  </si>
  <si>
    <t>гематологические</t>
  </si>
  <si>
    <t>нефрологические</t>
  </si>
  <si>
    <t>ожоговые</t>
  </si>
  <si>
    <t>фтизиатрические</t>
  </si>
  <si>
    <t>психонаркологические</t>
  </si>
  <si>
    <t xml:space="preserve">терапевтические  </t>
  </si>
  <si>
    <t xml:space="preserve">хирургические  </t>
  </si>
  <si>
    <t xml:space="preserve">хирургические </t>
  </si>
  <si>
    <t xml:space="preserve">Дневной стационар при поликлинике </t>
  </si>
  <si>
    <t>3. КГБУЗ "Перинатальный центр" МЗ ХК</t>
  </si>
  <si>
    <t>1. КГБУЗ "Городская больница № 2" им. Матвеева Д.Н. МЗХК</t>
  </si>
  <si>
    <t>1. КГБУЗ "Городская больница № 2"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</si>
  <si>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</si>
  <si>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</si>
  <si>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</si>
  <si>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психоневрологические для детей</t>
  </si>
  <si>
    <t>УР</t>
  </si>
  <si>
    <t>1. КГБУЗ "Охотская центральная районная больница" МЗХК</t>
  </si>
  <si>
    <t>патологии новорожденных  и недоношенных детей</t>
  </si>
  <si>
    <t>паталогии беременности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</si>
  <si>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</si>
  <si>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</si>
  <si>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</si>
  <si>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</si>
  <si>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</si>
  <si>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</si>
  <si>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</si>
  <si>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патологии беременных</t>
  </si>
  <si>
    <t>койки сестринского ухода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</si>
  <si>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</si>
  <si>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</si>
  <si>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</si>
  <si>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</si>
  <si>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</si>
  <si>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</si>
  <si>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</si>
  <si>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</si>
  <si>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АПП по подушевому нормативу финансирования</t>
  </si>
  <si>
    <t>Всего посещений (по подушевому нормативу)</t>
  </si>
  <si>
    <t>Экспертное УЗИ беременных (до 14 недель)</t>
  </si>
  <si>
    <t>1. КГБУЗ "Советско-Гаванская районная больница" МЗХК</t>
  </si>
  <si>
    <t>Стационар дневного пребывания</t>
  </si>
  <si>
    <t>терапевтические (педиатрические)</t>
  </si>
  <si>
    <t>Итого по ДС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</si>
  <si>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</si>
  <si>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</si>
  <si>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КГБУЗ "Районная больница района имени Лазо" МЗХК</t>
  </si>
  <si>
    <t>1. КГБУЗ "Ульчская районная больница" МЗХК</t>
  </si>
  <si>
    <t>КГБУЗ "Солнечная районная больница"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</si>
  <si>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</si>
  <si>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</si>
  <si>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</si>
  <si>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</si>
  <si>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</si>
  <si>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</si>
  <si>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</si>
  <si>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1.3. Посещение в связи с диспансерным наблюдением</t>
  </si>
  <si>
    <t>1.5. Дородовый патронаж беременной, выполняемый врачом-педиатром</t>
  </si>
  <si>
    <t>1.6. Посещения с иными целями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</si>
  <si>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</si>
  <si>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</si>
  <si>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</si>
  <si>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</si>
  <si>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в т.ч. посещения в травмпункте (первичные)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</si>
  <si>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</si>
  <si>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</si>
  <si>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</si>
  <si>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Выездная реанимационная бригада Перинатального центра</t>
  </si>
  <si>
    <t>Биохимический скрининг беременных (до 14 недель)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</si>
  <si>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</si>
  <si>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</si>
  <si>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</si>
  <si>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</si>
  <si>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</si>
  <si>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</si>
  <si>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</si>
  <si>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</si>
  <si>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</si>
  <si>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</si>
  <si>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</si>
  <si>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</si>
  <si>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</si>
  <si>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1.3. Посещения в связи с профилактическими медицинскими осмотрами в соответствии с порядками, утверждаемыми МЗ РФ, всего</t>
  </si>
  <si>
    <t>1.3.4. Предварительные медицинские осмотры (при поступлении в ОУ)*</t>
  </si>
  <si>
    <t>1.3.5. Периодические медицинские осмотры (ежегодно)*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</si>
  <si>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</si>
  <si>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</si>
  <si>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</si>
  <si>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</si>
  <si>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</si>
  <si>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</si>
  <si>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КГБУЗ "Бикинская центральная районная больница" МЗХК</t>
  </si>
  <si>
    <t>КГБУЗ "Верхнебуреинская центральная районная больница" МЗХК</t>
  </si>
  <si>
    <t>КГБУЗ "Троицкая центральная районная больница" МЗХК</t>
  </si>
  <si>
    <t>КГБУЗ "Николаевская-на-Амуре центральная районная больница" МЗХК</t>
  </si>
  <si>
    <t>КГБУЗ "Центральная районная больница имени Полины Осипенко" МЗХК</t>
  </si>
  <si>
    <t>в т.ч. посещения в приемных отделениях</t>
  </si>
  <si>
    <t>в т.ч. посещения  в приемных отделениях</t>
  </si>
  <si>
    <t>Посещения в связи с оказанием неотложной помощи в приемных отделениях</t>
  </si>
  <si>
    <t>Число законченных случаев по диспансеризации, профосмотрам</t>
  </si>
  <si>
    <t>Объемы медицинской помощи (чел., посещ.)</t>
  </si>
  <si>
    <t>Наименование МО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</si>
  <si>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</si>
  <si>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>1. КГБУЗ "Краевая клиническая больница № 1" им. проф. С.И. Сергеева МЗХК</t>
  </si>
  <si>
    <t>ревматологические</t>
  </si>
  <si>
    <t>эндокринологические</t>
  </si>
  <si>
    <t>торакальной хирургии</t>
  </si>
  <si>
    <t>кардиохирургические</t>
  </si>
  <si>
    <t>сосудистой хирургии</t>
  </si>
  <si>
    <t>травматология и ортопедия (госзаказ)</t>
  </si>
  <si>
    <t>ортопедические</t>
  </si>
  <si>
    <t>Компьютерная аудиометрия</t>
  </si>
  <si>
    <t>Отоакустическая эмиссия</t>
  </si>
  <si>
    <t>Программация электрокардиостимулятора</t>
  </si>
  <si>
    <t>Реоэнцефалография</t>
  </si>
  <si>
    <t>Суточноемониторирование артериального давления (СМАД)</t>
  </si>
  <si>
    <t>Холтеровское мониторирование</t>
  </si>
  <si>
    <t>Чрезпищеводная электростимуляция  (ЧПЭС)</t>
  </si>
  <si>
    <t>Электромиография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</si>
  <si>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</si>
  <si>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</si>
  <si>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Перитонеальный диализ, сеанс лечения</t>
  </si>
  <si>
    <t>аллергологические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</si>
  <si>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</si>
  <si>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</si>
  <si>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ИТОГО - по поликлинике (посещений)</t>
  </si>
  <si>
    <t>пульмонологический</t>
  </si>
  <si>
    <t xml:space="preserve">    Итого по СДП</t>
  </si>
  <si>
    <t>Итого по ДС при поликлинике</t>
  </si>
  <si>
    <t xml:space="preserve">Итого-по дневным стационарам всех типов </t>
  </si>
  <si>
    <t>КГБУЗ "Детская городская клиническая больница № 9" МЗХК</t>
  </si>
  <si>
    <t>КГБУЗ "Детская городская клиническая больница имени В.М.Истомина" МЗХК</t>
  </si>
  <si>
    <t>КГБУЗ "Городская клиническая больница № 10" МЗХК</t>
  </si>
  <si>
    <t>КГБУЗ "Городская поликлиника № 7" МЗХК</t>
  </si>
  <si>
    <t xml:space="preserve"> КГБУЗ "Детская городская  поликлиника № 3" МЗХК</t>
  </si>
  <si>
    <t>11.  ФГКУ "301 Военный клинический госпиталь" Минобороны РФ</t>
  </si>
  <si>
    <t>хирургическое</t>
  </si>
  <si>
    <t>урологическое</t>
  </si>
  <si>
    <t>кардиологическое</t>
  </si>
  <si>
    <t>гастроэнтерологическое</t>
  </si>
  <si>
    <t>гинекологическое</t>
  </si>
  <si>
    <t>неврологическое</t>
  </si>
  <si>
    <t>офтальмологические</t>
  </si>
  <si>
    <t xml:space="preserve">отоларингологические  </t>
  </si>
  <si>
    <t>25. НУЗ "Дорожная клиническая больница на ст.Хабаровск-1 ОАО "Российские железные дороги"</t>
  </si>
  <si>
    <t>Пункционная биопсия щитовидной железы</t>
  </si>
  <si>
    <t>ФКУЗ "Медико-санитарная часть МВД  России по Хабаровскому краю"</t>
  </si>
  <si>
    <t>30. ГБОУ ВПО "ДВГМУ" Минздрава России</t>
  </si>
  <si>
    <t>27. НУЗ "Отделенческая поликлиника на ст. Хабаровск-1 ОАО "РЖД"</t>
  </si>
  <si>
    <t>УЗИ диагностика</t>
  </si>
  <si>
    <t>Флюорография</t>
  </si>
  <si>
    <t xml:space="preserve">6. КГБУЗ "Консультативно-диагностический центр МЗХК "Вивея" 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</si>
  <si>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</si>
  <si>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</si>
  <si>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Велоэргометрия</t>
  </si>
  <si>
    <t>Лечебно-диагностическое эндоскопическое исследование</t>
  </si>
  <si>
    <t>Обзорная рентгенография молочных желез в прямой и косой  проекциях (маммография)</t>
  </si>
  <si>
    <t>Полное офтальмологическое диагностическое обследование</t>
  </si>
  <si>
    <t>ПЦР-диагностика (Realtime)</t>
  </si>
  <si>
    <t>Рентгенография (денситометрия)</t>
  </si>
  <si>
    <t>Спирография</t>
  </si>
  <si>
    <t>Ультразвуковая эндоскопия</t>
  </si>
  <si>
    <t>Цитологические исследования</t>
  </si>
  <si>
    <t>Эластография</t>
  </si>
  <si>
    <t>Иммунологические исследования методом проточной цитометрии и хемилюминисценции</t>
  </si>
  <si>
    <t>1.4. Посещения выполненные мобильными выездными бригадами (выезды в районы крайнего севера)</t>
  </si>
  <si>
    <t>Лабораторная диагностика (централизованное проведение):</t>
  </si>
  <si>
    <t xml:space="preserve"> - Автоматические (закрытые системы) биохимические исследования</t>
  </si>
  <si>
    <t xml:space="preserve"> - Автоматические (закрытые системы) исследования гемостаза</t>
  </si>
  <si>
    <t xml:space="preserve"> - Иммунологические исследования методом проточной цитометрии и хемилюминисценции</t>
  </si>
  <si>
    <t xml:space="preserve"> - Лабораторные исследования</t>
  </si>
  <si>
    <t xml:space="preserve"> КГБУЗ "Аяно-Майская центральная районная больница" МЗХК</t>
  </si>
  <si>
    <t>в т.ч. посещения в травмпункте (первичные)**</t>
  </si>
  <si>
    <t>Приложение №1 к Решению Комиссии по разработке ТП ОМС от 09.08.2016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</si>
</sst>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#,##0_ ;\-#,##0\ "/>
    <numFmt numFmtId="169" formatCode="_-* #,##0.0_р_._-;\-* #,##0.0_р_._-;_-* &quot;-&quot;??_р_._-;_-@_-"/>
    <numFmt numFmtId="170" formatCode="_-* #,##0\ _р_._-;\-* #,##0\ _р_._-;_-* &quot;-&quot;\ _р_._-;_-@_-"/>
    <numFmt numFmtId="171" formatCode="0.0"/>
    <numFmt numFmtId="172" formatCode="_-* #,##0.0\ _р_._-;\-* #,##0.0\ _р_._-;_-* &quot;-&quot;??\ _р_._-;_-@_-"/>
    <numFmt numFmtId="173" formatCode="#,##0.0"/>
    <numFmt numFmtId="174" formatCode="#,##0.00_ ;\-#,##0.00\ "/>
  </numFmts>
  <fonts count="36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</font>
    <font>
      <i/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</borders>
  <cellStyleXfs count="1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0" fontId="32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56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2" fillId="0" borderId="0" xfId="2" applyFont="1" applyFill="1" applyBorder="1"/>
    <xf numFmtId="0" fontId="5" fillId="0" borderId="0" xfId="2" applyFont="1" applyFill="1"/>
    <xf numFmtId="0" fontId="5" fillId="0" borderId="0" xfId="2" applyFont="1" applyFill="1" applyBorder="1"/>
    <xf numFmtId="0" fontId="6" fillId="0" borderId="0" xfId="2" applyFont="1" applyFill="1" applyBorder="1"/>
    <xf numFmtId="0" fontId="6" fillId="0" borderId="8" xfId="2" applyFont="1" applyFill="1" applyBorder="1"/>
    <xf numFmtId="41" fontId="5" fillId="0" borderId="8" xfId="2" applyNumberFormat="1" applyFont="1" applyFill="1" applyBorder="1" applyAlignment="1">
      <alignment horizontal="right"/>
    </xf>
    <xf numFmtId="41" fontId="6" fillId="0" borderId="8" xfId="2" applyNumberFormat="1" applyFont="1" applyFill="1" applyBorder="1" applyAlignment="1">
      <alignment horizontal="right"/>
    </xf>
    <xf numFmtId="164" fontId="6" fillId="0" borderId="8" xfId="2" applyNumberFormat="1" applyFont="1" applyFill="1" applyBorder="1"/>
    <xf numFmtId="41" fontId="5" fillId="0" borderId="8" xfId="2" applyNumberFormat="1" applyFont="1" applyFill="1" applyBorder="1"/>
    <xf numFmtId="0" fontId="8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41" fontId="6" fillId="0" borderId="8" xfId="2" applyNumberFormat="1" applyFont="1" applyFill="1" applyBorder="1"/>
    <xf numFmtId="164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6" fillId="0" borderId="8" xfId="2" applyFont="1" applyFill="1" applyBorder="1" applyAlignment="1">
      <alignment horizontal="left" indent="1"/>
    </xf>
    <xf numFmtId="165" fontId="6" fillId="0" borderId="8" xfId="2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6" fillId="0" borderId="5" xfId="2" applyFont="1" applyFill="1" applyBorder="1" applyAlignment="1">
      <alignment horizontal="left" indent="1"/>
    </xf>
    <xf numFmtId="41" fontId="5" fillId="0" borderId="9" xfId="2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6" fillId="0" borderId="8" xfId="0" applyFont="1" applyFill="1" applyBorder="1" applyAlignment="1">
      <alignment horizontal="left" indent="1"/>
    </xf>
    <xf numFmtId="0" fontId="6" fillId="0" borderId="9" xfId="2" applyFont="1" applyFill="1" applyBorder="1" applyAlignment="1">
      <alignment wrapText="1"/>
    </xf>
    <xf numFmtId="0" fontId="5" fillId="0" borderId="8" xfId="2" applyFont="1" applyFill="1" applyBorder="1" applyAlignment="1">
      <alignment horizontal="left" wrapText="1" indent="3"/>
    </xf>
    <xf numFmtId="166" fontId="5" fillId="0" borderId="8" xfId="1" applyNumberFormat="1" applyFont="1" applyFill="1" applyBorder="1"/>
    <xf numFmtId="0" fontId="5" fillId="0" borderId="8" xfId="2" applyFont="1" applyFill="1" applyBorder="1" applyAlignment="1">
      <alignment horizontal="left" wrapText="1" indent="2"/>
    </xf>
    <xf numFmtId="41" fontId="6" fillId="0" borderId="8" xfId="2" applyNumberFormat="1" applyFont="1" applyFill="1" applyBorder="1" applyAlignment="1">
      <alignment horizontal="center"/>
    </xf>
    <xf numFmtId="41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41" fontId="5" fillId="0" borderId="5" xfId="2" applyNumberFormat="1" applyFont="1" applyFill="1" applyBorder="1"/>
    <xf numFmtId="41" fontId="5" fillId="0" borderId="13" xfId="2" applyNumberFormat="1" applyFont="1" applyFill="1" applyBorder="1"/>
    <xf numFmtId="0" fontId="6" fillId="0" borderId="5" xfId="2" applyFont="1" applyFill="1" applyBorder="1"/>
    <xf numFmtId="0" fontId="6" fillId="0" borderId="8" xfId="2" applyFont="1" applyFill="1" applyBorder="1" applyAlignment="1">
      <alignment wrapText="1"/>
    </xf>
    <xf numFmtId="0" fontId="10" fillId="0" borderId="0" xfId="2" applyFont="1" applyFill="1" applyBorder="1"/>
    <xf numFmtId="41" fontId="11" fillId="0" borderId="8" xfId="2" applyNumberFormat="1" applyFont="1" applyFill="1" applyBorder="1"/>
    <xf numFmtId="0" fontId="12" fillId="0" borderId="8" xfId="2" applyFont="1" applyFill="1" applyBorder="1" applyAlignment="1">
      <alignment horizontal="left" indent="2"/>
    </xf>
    <xf numFmtId="0" fontId="13" fillId="0" borderId="0" xfId="2" applyFont="1" applyFill="1"/>
    <xf numFmtId="0" fontId="12" fillId="0" borderId="8" xfId="2" applyFont="1" applyFill="1" applyBorder="1" applyAlignment="1">
      <alignment horizontal="left" vertical="justify" indent="2"/>
    </xf>
    <xf numFmtId="0" fontId="5" fillId="0" borderId="8" xfId="2" applyFont="1" applyFill="1" applyBorder="1"/>
    <xf numFmtId="41" fontId="12" fillId="0" borderId="8" xfId="2" applyNumberFormat="1" applyFont="1" applyFill="1" applyBorder="1"/>
    <xf numFmtId="0" fontId="13" fillId="0" borderId="8" xfId="2" applyFont="1" applyFill="1" applyBorder="1" applyAlignment="1">
      <alignment horizontal="left" indent="1"/>
    </xf>
    <xf numFmtId="41" fontId="13" fillId="0" borderId="8" xfId="2" applyNumberFormat="1" applyFont="1" applyFill="1" applyBorder="1"/>
    <xf numFmtId="0" fontId="13" fillId="0" borderId="11" xfId="2" applyFont="1" applyFill="1" applyBorder="1" applyAlignment="1">
      <alignment horizontal="left"/>
    </xf>
    <xf numFmtId="167" fontId="6" fillId="0" borderId="8" xfId="2" applyNumberFormat="1" applyFont="1" applyFill="1" applyBorder="1"/>
    <xf numFmtId="166" fontId="6" fillId="0" borderId="8" xfId="1" applyNumberFormat="1" applyFont="1" applyFill="1" applyBorder="1"/>
    <xf numFmtId="0" fontId="6" fillId="0" borderId="0" xfId="2" applyFont="1" applyFill="1"/>
    <xf numFmtId="41" fontId="11" fillId="0" borderId="8" xfId="2" applyNumberFormat="1" applyFont="1" applyFill="1" applyBorder="1" applyAlignment="1">
      <alignment horizontal="center"/>
    </xf>
    <xf numFmtId="0" fontId="11" fillId="0" borderId="0" xfId="2" applyFont="1" applyFill="1" applyBorder="1"/>
    <xf numFmtId="0" fontId="12" fillId="0" borderId="0" xfId="2" applyFont="1" applyFill="1"/>
    <xf numFmtId="0" fontId="18" fillId="0" borderId="1" xfId="2" applyFont="1" applyFill="1" applyBorder="1" applyAlignment="1">
      <alignment horizontal="center"/>
    </xf>
    <xf numFmtId="0" fontId="18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2" fillId="0" borderId="4" xfId="2" applyFont="1" applyFill="1" applyBorder="1" applyAlignment="1">
      <alignment horizontal="center" vertical="top"/>
    </xf>
    <xf numFmtId="0" fontId="14" fillId="0" borderId="8" xfId="2" applyFont="1" applyFill="1" applyBorder="1" applyAlignment="1">
      <alignment horizontal="left" indent="1"/>
    </xf>
    <xf numFmtId="0" fontId="12" fillId="0" borderId="8" xfId="2" applyFont="1" applyFill="1" applyBorder="1" applyAlignment="1">
      <alignment horizontal="center"/>
    </xf>
    <xf numFmtId="41" fontId="12" fillId="0" borderId="8" xfId="5" applyNumberFormat="1" applyFont="1" applyFill="1" applyBorder="1" applyAlignment="1">
      <alignment horizontal="center"/>
    </xf>
    <xf numFmtId="41" fontId="12" fillId="0" borderId="8" xfId="5" applyNumberFormat="1" applyFont="1" applyFill="1" applyBorder="1"/>
    <xf numFmtId="164" fontId="12" fillId="0" borderId="8" xfId="5" applyNumberFormat="1" applyFont="1" applyFill="1" applyBorder="1"/>
    <xf numFmtId="0" fontId="12" fillId="0" borderId="8" xfId="2" applyFont="1" applyFill="1" applyBorder="1" applyAlignment="1">
      <alignment horizontal="left" wrapText="1" indent="2"/>
    </xf>
    <xf numFmtId="41" fontId="13" fillId="0" borderId="8" xfId="5" applyNumberFormat="1" applyFont="1" applyFill="1" applyBorder="1"/>
    <xf numFmtId="0" fontId="12" fillId="0" borderId="9" xfId="2" applyFont="1" applyFill="1" applyBorder="1"/>
    <xf numFmtId="41" fontId="13" fillId="0" borderId="11" xfId="5" applyNumberFormat="1" applyFont="1" applyFill="1" applyBorder="1" applyAlignment="1">
      <alignment horizontal="center"/>
    </xf>
    <xf numFmtId="0" fontId="13" fillId="0" borderId="17" xfId="2" applyFont="1" applyFill="1" applyBorder="1"/>
    <xf numFmtId="164" fontId="13" fillId="0" borderId="0" xfId="2" applyNumberFormat="1" applyFont="1" applyFill="1" applyBorder="1"/>
    <xf numFmtId="41" fontId="12" fillId="0" borderId="5" xfId="5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left" wrapText="1" indent="1"/>
    </xf>
    <xf numFmtId="0" fontId="13" fillId="0" borderId="8" xfId="2" applyFont="1" applyFill="1" applyBorder="1"/>
    <xf numFmtId="41" fontId="19" fillId="0" borderId="8" xfId="5" applyNumberFormat="1" applyFont="1" applyFill="1" applyBorder="1"/>
    <xf numFmtId="0" fontId="13" fillId="0" borderId="11" xfId="2" applyFont="1" applyFill="1" applyBorder="1"/>
    <xf numFmtId="0" fontId="13" fillId="0" borderId="8" xfId="0" applyFont="1" applyFill="1" applyBorder="1" applyAlignment="1">
      <alignment horizontal="left" indent="1"/>
    </xf>
    <xf numFmtId="41" fontId="12" fillId="0" borderId="5" xfId="2" applyNumberFormat="1" applyFont="1" applyFill="1" applyBorder="1"/>
    <xf numFmtId="0" fontId="12" fillId="0" borderId="5" xfId="2" applyFont="1" applyFill="1" applyBorder="1"/>
    <xf numFmtId="0" fontId="12" fillId="0" borderId="17" xfId="2" applyFont="1" applyFill="1" applyBorder="1"/>
    <xf numFmtId="41" fontId="13" fillId="0" borderId="9" xfId="5" applyNumberFormat="1" applyFont="1" applyFill="1" applyBorder="1"/>
    <xf numFmtId="0" fontId="12" fillId="0" borderId="8" xfId="0" applyFont="1" applyFill="1" applyBorder="1" applyAlignment="1">
      <alignment horizontal="left" vertical="justify" indent="2"/>
    </xf>
    <xf numFmtId="0" fontId="17" fillId="0" borderId="13" xfId="2" applyFont="1" applyFill="1" applyBorder="1"/>
    <xf numFmtId="0" fontId="12" fillId="0" borderId="0" xfId="2" applyFont="1" applyFill="1" applyBorder="1"/>
    <xf numFmtId="0" fontId="6" fillId="0" borderId="13" xfId="2" applyFont="1" applyFill="1" applyBorder="1" applyAlignment="1">
      <alignment wrapText="1"/>
    </xf>
    <xf numFmtId="169" fontId="5" fillId="0" borderId="8" xfId="1" applyNumberFormat="1" applyFont="1" applyFill="1" applyBorder="1"/>
    <xf numFmtId="0" fontId="6" fillId="0" borderId="8" xfId="2" applyFont="1" applyFill="1" applyBorder="1" applyAlignment="1">
      <alignment horizontal="left" wrapText="1" indent="1"/>
    </xf>
    <xf numFmtId="166" fontId="6" fillId="0" borderId="9" xfId="1" applyNumberFormat="1" applyFont="1" applyFill="1" applyBorder="1"/>
    <xf numFmtId="0" fontId="5" fillId="0" borderId="9" xfId="2" applyFont="1" applyFill="1" applyBorder="1"/>
    <xf numFmtId="0" fontId="5" fillId="0" borderId="17" xfId="2" applyFont="1" applyFill="1" applyBorder="1"/>
    <xf numFmtId="166" fontId="6" fillId="0" borderId="8" xfId="1" applyNumberFormat="1" applyFont="1" applyFill="1" applyBorder="1" applyAlignment="1">
      <alignment horizontal="center"/>
    </xf>
    <xf numFmtId="0" fontId="10" fillId="0" borderId="0" xfId="2" applyFont="1" applyFill="1"/>
    <xf numFmtId="0" fontId="10" fillId="0" borderId="8" xfId="2" applyFont="1" applyFill="1" applyBorder="1" applyAlignment="1">
      <alignment horizontal="left" wrapText="1" indent="1"/>
    </xf>
    <xf numFmtId="166" fontId="11" fillId="0" borderId="8" xfId="1" applyNumberFormat="1" applyFont="1" applyFill="1" applyBorder="1"/>
    <xf numFmtId="166" fontId="11" fillId="0" borderId="8" xfId="1" applyNumberFormat="1" applyFont="1" applyFill="1" applyBorder="1" applyAlignment="1">
      <alignment horizontal="center"/>
    </xf>
    <xf numFmtId="0" fontId="11" fillId="0" borderId="0" xfId="2" applyFont="1" applyFill="1"/>
    <xf numFmtId="166" fontId="5" fillId="0" borderId="8" xfId="1" applyNumberFormat="1" applyFont="1" applyFill="1" applyBorder="1" applyAlignment="1">
      <alignment horizontal="center"/>
    </xf>
    <xf numFmtId="166" fontId="16" fillId="0" borderId="8" xfId="1" applyNumberFormat="1" applyFont="1" applyFill="1" applyBorder="1"/>
    <xf numFmtId="1" fontId="5" fillId="0" borderId="4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/>
    </xf>
    <xf numFmtId="166" fontId="5" fillId="0" borderId="8" xfId="1" applyNumberFormat="1" applyFont="1" applyFill="1" applyBorder="1" applyAlignment="1">
      <alignment horizontal="right"/>
    </xf>
    <xf numFmtId="0" fontId="6" fillId="0" borderId="18" xfId="2" applyFont="1" applyFill="1" applyBorder="1" applyAlignment="1">
      <alignment horizontal="left"/>
    </xf>
    <xf numFmtId="166" fontId="6" fillId="0" borderId="18" xfId="1" applyNumberFormat="1" applyFont="1" applyFill="1" applyBorder="1"/>
    <xf numFmtId="0" fontId="12" fillId="0" borderId="0" xfId="2" applyFont="1" applyFill="1" applyAlignment="1">
      <alignment horizontal="center"/>
    </xf>
    <xf numFmtId="167" fontId="12" fillId="0" borderId="8" xfId="2" applyNumberFormat="1" applyFont="1" applyFill="1" applyBorder="1"/>
    <xf numFmtId="0" fontId="13" fillId="0" borderId="8" xfId="2" applyFont="1" applyFill="1" applyBorder="1" applyAlignment="1">
      <alignment horizontal="left" wrapText="1" indent="1" shrinkToFit="1"/>
    </xf>
    <xf numFmtId="41" fontId="19" fillId="0" borderId="8" xfId="2" applyNumberFormat="1" applyFont="1" applyFill="1" applyBorder="1"/>
    <xf numFmtId="0" fontId="23" fillId="0" borderId="8" xfId="2" applyFont="1" applyFill="1" applyBorder="1" applyAlignment="1">
      <alignment horizontal="left" wrapText="1" indent="1"/>
    </xf>
    <xf numFmtId="0" fontId="13" fillId="0" borderId="4" xfId="2" applyFont="1" applyFill="1" applyBorder="1" applyAlignment="1">
      <alignment horizontal="left"/>
    </xf>
    <xf numFmtId="41" fontId="13" fillId="0" borderId="4" xfId="2" applyNumberFormat="1" applyFont="1" applyFill="1" applyBorder="1"/>
    <xf numFmtId="0" fontId="24" fillId="0" borderId="5" xfId="2" applyFont="1" applyFill="1" applyBorder="1"/>
    <xf numFmtId="166" fontId="13" fillId="0" borderId="4" xfId="1" applyNumberFormat="1" applyFont="1" applyFill="1" applyBorder="1"/>
    <xf numFmtId="0" fontId="8" fillId="0" borderId="8" xfId="2" applyFont="1" applyFill="1" applyBorder="1" applyAlignment="1">
      <alignment horizontal="left" wrapText="1" indent="1"/>
    </xf>
    <xf numFmtId="0" fontId="12" fillId="0" borderId="4" xfId="2" applyFont="1" applyFill="1" applyBorder="1"/>
    <xf numFmtId="0" fontId="25" fillId="0" borderId="0" xfId="2" applyFont="1" applyFill="1"/>
    <xf numFmtId="0" fontId="11" fillId="0" borderId="19" xfId="2" applyFont="1" applyFill="1" applyBorder="1"/>
    <xf numFmtId="0" fontId="9" fillId="0" borderId="20" xfId="2" applyFont="1" applyFill="1" applyBorder="1" applyAlignment="1">
      <alignment horizontal="left" indent="1"/>
    </xf>
    <xf numFmtId="0" fontId="11" fillId="0" borderId="20" xfId="2" applyFont="1" applyFill="1" applyBorder="1"/>
    <xf numFmtId="0" fontId="11" fillId="0" borderId="20" xfId="2" applyFont="1" applyFill="1" applyBorder="1" applyAlignment="1">
      <alignment horizontal="left" indent="2"/>
    </xf>
    <xf numFmtId="166" fontId="11" fillId="0" borderId="20" xfId="1" applyNumberFormat="1" applyFont="1" applyFill="1" applyBorder="1" applyAlignment="1">
      <alignment horizontal="right"/>
    </xf>
    <xf numFmtId="166" fontId="11" fillId="0" borderId="20" xfId="1" applyNumberFormat="1" applyFont="1" applyFill="1" applyBorder="1"/>
    <xf numFmtId="0" fontId="10" fillId="0" borderId="20" xfId="2" applyFont="1" applyFill="1" applyBorder="1" applyAlignment="1">
      <alignment horizontal="left" wrapText="1" indent="1"/>
    </xf>
    <xf numFmtId="166" fontId="10" fillId="0" borderId="25" xfId="1" applyNumberFormat="1" applyFont="1" applyFill="1" applyBorder="1" applyAlignment="1">
      <alignment horizontal="right"/>
    </xf>
    <xf numFmtId="0" fontId="9" fillId="0" borderId="20" xfId="0" applyFont="1" applyFill="1" applyBorder="1" applyAlignment="1">
      <alignment horizontal="left" indent="1"/>
    </xf>
    <xf numFmtId="164" fontId="10" fillId="0" borderId="8" xfId="7" applyNumberFormat="1" applyFont="1" applyFill="1" applyBorder="1"/>
    <xf numFmtId="0" fontId="16" fillId="0" borderId="8" xfId="2" applyFont="1" applyFill="1" applyBorder="1" applyAlignment="1">
      <alignment horizontal="left" wrapText="1" indent="1"/>
    </xf>
    <xf numFmtId="0" fontId="11" fillId="0" borderId="8" xfId="2" applyFont="1" applyFill="1" applyBorder="1" applyAlignment="1">
      <alignment horizontal="left" indent="2"/>
    </xf>
    <xf numFmtId="41" fontId="8" fillId="0" borderId="8" xfId="2" applyNumberFormat="1" applyFont="1" applyFill="1" applyBorder="1"/>
    <xf numFmtId="0" fontId="11" fillId="0" borderId="5" xfId="2" applyFont="1" applyFill="1" applyBorder="1"/>
    <xf numFmtId="41" fontId="16" fillId="0" borderId="8" xfId="2" applyNumberFormat="1" applyFont="1" applyFill="1" applyBorder="1"/>
    <xf numFmtId="41" fontId="16" fillId="0" borderId="8" xfId="2" applyNumberFormat="1" applyFont="1" applyFill="1" applyBorder="1" applyAlignment="1">
      <alignment horizontal="right"/>
    </xf>
    <xf numFmtId="0" fontId="5" fillId="0" borderId="0" xfId="2" applyFont="1" applyFill="1" applyAlignment="1">
      <alignment horizontal="center"/>
    </xf>
    <xf numFmtId="0" fontId="6" fillId="0" borderId="8" xfId="2" applyFont="1" applyFill="1" applyBorder="1" applyAlignment="1">
      <alignment horizontal="center"/>
    </xf>
    <xf numFmtId="41" fontId="6" fillId="0" borderId="13" xfId="2" applyNumberFormat="1" applyFont="1" applyFill="1" applyBorder="1" applyAlignment="1">
      <alignment horizontal="right"/>
    </xf>
    <xf numFmtId="41" fontId="6" fillId="0" borderId="13" xfId="1" applyNumberFormat="1" applyFont="1" applyFill="1" applyBorder="1"/>
    <xf numFmtId="0" fontId="10" fillId="0" borderId="9" xfId="2" applyFont="1" applyFill="1" applyBorder="1" applyAlignment="1">
      <alignment wrapText="1"/>
    </xf>
    <xf numFmtId="167" fontId="5" fillId="0" borderId="8" xfId="2" applyNumberFormat="1" applyFont="1" applyFill="1" applyBorder="1"/>
    <xf numFmtId="166" fontId="5" fillId="0" borderId="8" xfId="4" applyNumberFormat="1" applyFont="1" applyFill="1" applyBorder="1"/>
    <xf numFmtId="41" fontId="6" fillId="0" borderId="8" xfId="4" applyNumberFormat="1" applyFont="1" applyFill="1" applyBorder="1"/>
    <xf numFmtId="167" fontId="5" fillId="0" borderId="8" xfId="2" applyNumberFormat="1" applyFont="1" applyFill="1" applyBorder="1" applyAlignment="1">
      <alignment horizontal="center"/>
    </xf>
    <xf numFmtId="41" fontId="16" fillId="0" borderId="8" xfId="2" applyNumberFormat="1" applyFont="1" applyFill="1" applyBorder="1" applyAlignment="1">
      <alignment horizontal="center"/>
    </xf>
    <xf numFmtId="0" fontId="5" fillId="0" borderId="13" xfId="2" applyFont="1" applyFill="1" applyBorder="1"/>
    <xf numFmtId="41" fontId="6" fillId="0" borderId="18" xfId="2" applyNumberFormat="1" applyFont="1" applyFill="1" applyBorder="1" applyAlignment="1">
      <alignment horizontal="center"/>
    </xf>
    <xf numFmtId="43" fontId="5" fillId="0" borderId="0" xfId="4" applyFont="1" applyFill="1"/>
    <xf numFmtId="0" fontId="6" fillId="0" borderId="4" xfId="2" applyFont="1" applyFill="1" applyBorder="1" applyAlignment="1">
      <alignment horizontal="left"/>
    </xf>
    <xf numFmtId="41" fontId="6" fillId="0" borderId="4" xfId="2" applyNumberFormat="1" applyFont="1" applyFill="1" applyBorder="1"/>
    <xf numFmtId="166" fontId="16" fillId="0" borderId="8" xfId="4" applyNumberFormat="1" applyFont="1" applyFill="1" applyBorder="1"/>
    <xf numFmtId="0" fontId="11" fillId="0" borderId="21" xfId="2" applyFont="1" applyFill="1" applyBorder="1"/>
    <xf numFmtId="0" fontId="5" fillId="0" borderId="21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left"/>
    </xf>
    <xf numFmtId="41" fontId="5" fillId="0" borderId="13" xfId="1" applyNumberFormat="1" applyFont="1" applyFill="1" applyBorder="1"/>
    <xf numFmtId="0" fontId="13" fillId="0" borderId="18" xfId="2" applyFont="1" applyFill="1" applyBorder="1"/>
    <xf numFmtId="41" fontId="13" fillId="0" borderId="18" xfId="5" applyNumberFormat="1" applyFont="1" applyFill="1" applyBorder="1"/>
    <xf numFmtId="41" fontId="6" fillId="0" borderId="1" xfId="2" applyNumberFormat="1" applyFont="1" applyFill="1" applyBorder="1"/>
    <xf numFmtId="0" fontId="6" fillId="0" borderId="18" xfId="2" applyFont="1" applyFill="1" applyBorder="1"/>
    <xf numFmtId="41" fontId="6" fillId="0" borderId="18" xfId="2" applyNumberFormat="1" applyFont="1" applyFill="1" applyBorder="1"/>
    <xf numFmtId="41" fontId="6" fillId="0" borderId="18" xfId="2" applyNumberFormat="1" applyFont="1" applyFill="1" applyBorder="1" applyAlignment="1">
      <alignment horizontal="right"/>
    </xf>
    <xf numFmtId="41" fontId="5" fillId="0" borderId="18" xfId="2" applyNumberFormat="1" applyFont="1" applyFill="1" applyBorder="1"/>
    <xf numFmtId="167" fontId="16" fillId="0" borderId="8" xfId="2" applyNumberFormat="1" applyFont="1" applyFill="1" applyBorder="1"/>
    <xf numFmtId="0" fontId="4" fillId="0" borderId="0" xfId="2" applyFont="1" applyFill="1" applyAlignment="1">
      <alignment horizontal="center" vertical="center" wrapText="1"/>
    </xf>
    <xf numFmtId="41" fontId="27" fillId="0" borderId="13" xfId="1" applyNumberFormat="1" applyFont="1" applyFill="1" applyBorder="1"/>
    <xf numFmtId="41" fontId="16" fillId="0" borderId="13" xfId="1" applyNumberFormat="1" applyFont="1" applyFill="1" applyBorder="1"/>
    <xf numFmtId="165" fontId="6" fillId="0" borderId="13" xfId="1" applyNumberFormat="1" applyFont="1" applyFill="1" applyBorder="1" applyAlignment="1">
      <alignment horizontal="center"/>
    </xf>
    <xf numFmtId="165" fontId="16" fillId="0" borderId="13" xfId="1" applyNumberFormat="1" applyFont="1" applyFill="1" applyBorder="1" applyAlignment="1">
      <alignment horizontal="center"/>
    </xf>
    <xf numFmtId="169" fontId="11" fillId="0" borderId="20" xfId="1" applyNumberFormat="1" applyFont="1" applyFill="1" applyBorder="1"/>
    <xf numFmtId="165" fontId="10" fillId="0" borderId="25" xfId="1" applyNumberFormat="1" applyFont="1" applyFill="1" applyBorder="1" applyAlignment="1">
      <alignment horizontal="center"/>
    </xf>
    <xf numFmtId="3" fontId="6" fillId="0" borderId="8" xfId="2" applyNumberFormat="1" applyFont="1" applyFill="1" applyBorder="1" applyAlignment="1">
      <alignment horizontal="center"/>
    </xf>
    <xf numFmtId="173" fontId="6" fillId="0" borderId="8" xfId="2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center"/>
    </xf>
    <xf numFmtId="171" fontId="6" fillId="0" borderId="8" xfId="2" applyNumberFormat="1" applyFont="1" applyFill="1" applyBorder="1" applyAlignment="1">
      <alignment horizontal="center"/>
    </xf>
    <xf numFmtId="0" fontId="5" fillId="0" borderId="9" xfId="2" applyFont="1" applyFill="1" applyBorder="1" applyAlignment="1">
      <alignment horizontal="center"/>
    </xf>
    <xf numFmtId="171" fontId="16" fillId="0" borderId="8" xfId="2" applyNumberFormat="1" applyFont="1" applyFill="1" applyBorder="1" applyAlignment="1">
      <alignment horizontal="center"/>
    </xf>
    <xf numFmtId="0" fontId="5" fillId="0" borderId="13" xfId="2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/>
    </xf>
    <xf numFmtId="165" fontId="16" fillId="0" borderId="8" xfId="2" applyNumberFormat="1" applyFont="1" applyFill="1" applyBorder="1" applyAlignment="1">
      <alignment horizontal="center"/>
    </xf>
    <xf numFmtId="164" fontId="12" fillId="0" borderId="13" xfId="5" applyNumberFormat="1" applyFont="1" applyFill="1" applyBorder="1"/>
    <xf numFmtId="0" fontId="5" fillId="0" borderId="1" xfId="2" applyFont="1" applyFill="1" applyBorder="1"/>
    <xf numFmtId="166" fontId="5" fillId="0" borderId="21" xfId="1" applyNumberFormat="1" applyFont="1" applyFill="1" applyBorder="1" applyAlignment="1">
      <alignment horizontal="center"/>
    </xf>
    <xf numFmtId="0" fontId="5" fillId="0" borderId="21" xfId="2" applyFont="1" applyFill="1" applyBorder="1"/>
    <xf numFmtId="166" fontId="12" fillId="0" borderId="8" xfId="1" applyNumberFormat="1" applyFont="1" applyFill="1" applyBorder="1" applyAlignment="1">
      <alignment horizontal="center"/>
    </xf>
    <xf numFmtId="41" fontId="13" fillId="0" borderId="14" xfId="5" applyNumberFormat="1" applyFont="1" applyFill="1" applyBorder="1" applyAlignment="1">
      <alignment horizontal="center"/>
    </xf>
    <xf numFmtId="166" fontId="8" fillId="0" borderId="8" xfId="1" applyNumberFormat="1" applyFont="1" applyFill="1" applyBorder="1" applyAlignment="1">
      <alignment horizontal="center"/>
    </xf>
    <xf numFmtId="166" fontId="16" fillId="0" borderId="8" xfId="1" applyNumberFormat="1" applyFont="1" applyFill="1" applyBorder="1" applyAlignment="1">
      <alignment horizontal="center"/>
    </xf>
    <xf numFmtId="166" fontId="6" fillId="0" borderId="9" xfId="1" applyNumberFormat="1" applyFont="1" applyFill="1" applyBorder="1" applyAlignment="1">
      <alignment horizontal="center"/>
    </xf>
    <xf numFmtId="166" fontId="6" fillId="0" borderId="18" xfId="1" applyNumberFormat="1" applyFont="1" applyFill="1" applyBorder="1" applyAlignment="1">
      <alignment horizontal="right"/>
    </xf>
    <xf numFmtId="166" fontId="5" fillId="0" borderId="13" xfId="1" applyNumberFormat="1" applyFont="1" applyFill="1" applyBorder="1"/>
    <xf numFmtId="166" fontId="6" fillId="0" borderId="13" xfId="1" applyNumberFormat="1" applyFont="1" applyFill="1" applyBorder="1"/>
    <xf numFmtId="41" fontId="5" fillId="0" borderId="13" xfId="1" applyNumberFormat="1" applyFont="1" applyFill="1" applyBorder="1" applyAlignment="1">
      <alignment horizontal="center" vertical="center"/>
    </xf>
    <xf numFmtId="41" fontId="21" fillId="0" borderId="8" xfId="5" applyNumberFormat="1" applyFont="1" applyFill="1" applyBorder="1" applyAlignment="1">
      <alignment horizontal="center"/>
    </xf>
    <xf numFmtId="0" fontId="15" fillId="0" borderId="0" xfId="2" applyFont="1" applyFill="1" applyAlignment="1">
      <alignment horizontal="center"/>
    </xf>
    <xf numFmtId="0" fontId="12" fillId="0" borderId="1" xfId="2" applyFont="1" applyFill="1" applyBorder="1"/>
    <xf numFmtId="0" fontId="15" fillId="0" borderId="5" xfId="2" applyFont="1" applyFill="1" applyBorder="1" applyAlignment="1">
      <alignment horizontal="center"/>
    </xf>
    <xf numFmtId="0" fontId="12" fillId="0" borderId="23" xfId="2" applyFont="1" applyFill="1" applyBorder="1"/>
    <xf numFmtId="0" fontId="5" fillId="0" borderId="6" xfId="2" applyFont="1" applyFill="1" applyBorder="1"/>
    <xf numFmtId="0" fontId="6" fillId="0" borderId="6" xfId="2" applyFont="1" applyFill="1" applyBorder="1"/>
    <xf numFmtId="0" fontId="6" fillId="0" borderId="6" xfId="2" applyFont="1" applyFill="1" applyBorder="1" applyAlignment="1">
      <alignment horizontal="center"/>
    </xf>
    <xf numFmtId="0" fontId="6" fillId="0" borderId="1" xfId="2" applyFont="1" applyFill="1" applyBorder="1"/>
    <xf numFmtId="0" fontId="6" fillId="0" borderId="1" xfId="2" applyFont="1" applyFill="1" applyBorder="1" applyAlignment="1">
      <alignment horizontal="center"/>
    </xf>
    <xf numFmtId="41" fontId="5" fillId="0" borderId="21" xfId="1" applyNumberFormat="1" applyFont="1" applyFill="1" applyBorder="1"/>
    <xf numFmtId="41" fontId="5" fillId="0" borderId="21" xfId="2" applyNumberFormat="1" applyFont="1" applyFill="1" applyBorder="1"/>
    <xf numFmtId="0" fontId="10" fillId="0" borderId="5" xfId="2" applyFont="1" applyFill="1" applyBorder="1"/>
    <xf numFmtId="0" fontId="6" fillId="0" borderId="0" xfId="2" applyFont="1" applyFill="1" applyAlignment="1">
      <alignment horizontal="center"/>
    </xf>
    <xf numFmtId="0" fontId="5" fillId="0" borderId="4" xfId="2" applyFont="1" applyFill="1" applyBorder="1"/>
    <xf numFmtId="0" fontId="13" fillId="0" borderId="23" xfId="2" applyFont="1" applyFill="1" applyBorder="1"/>
    <xf numFmtId="0" fontId="13" fillId="0" borderId="24" xfId="2" applyFont="1" applyFill="1" applyBorder="1"/>
    <xf numFmtId="41" fontId="13" fillId="0" borderId="21" xfId="5" applyNumberFormat="1" applyFont="1" applyFill="1" applyBorder="1"/>
    <xf numFmtId="0" fontId="5" fillId="0" borderId="18" xfId="2" applyFont="1" applyFill="1" applyBorder="1"/>
    <xf numFmtId="0" fontId="6" fillId="0" borderId="4" xfId="2" applyFont="1" applyFill="1" applyBorder="1"/>
    <xf numFmtId="0" fontId="11" fillId="0" borderId="1" xfId="2" applyFont="1" applyFill="1" applyBorder="1"/>
    <xf numFmtId="0" fontId="11" fillId="0" borderId="4" xfId="2" applyFont="1" applyFill="1" applyBorder="1"/>
    <xf numFmtId="166" fontId="6" fillId="0" borderId="4" xfId="1" applyNumberFormat="1" applyFont="1" applyFill="1" applyBorder="1" applyAlignment="1"/>
    <xf numFmtId="0" fontId="4" fillId="0" borderId="0" xfId="2" applyFont="1" applyFill="1" applyAlignment="1">
      <alignment horizontal="center"/>
    </xf>
    <xf numFmtId="41" fontId="5" fillId="0" borderId="4" xfId="2" applyNumberFormat="1" applyFont="1" applyFill="1" applyBorder="1"/>
    <xf numFmtId="168" fontId="6" fillId="0" borderId="8" xfId="1" applyNumberFormat="1" applyFont="1" applyFill="1" applyBorder="1" applyAlignment="1">
      <alignment horizontal="center"/>
    </xf>
    <xf numFmtId="168" fontId="5" fillId="0" borderId="8" xfId="1" applyNumberFormat="1" applyFont="1" applyFill="1" applyBorder="1" applyAlignment="1">
      <alignment horizontal="center"/>
    </xf>
    <xf numFmtId="168" fontId="10" fillId="0" borderId="25" xfId="1" applyNumberFormat="1" applyFont="1" applyFill="1" applyBorder="1" applyAlignment="1">
      <alignment horizontal="center"/>
    </xf>
    <xf numFmtId="165" fontId="16" fillId="0" borderId="25" xfId="1" applyNumberFormat="1" applyFont="1" applyFill="1" applyBorder="1" applyAlignment="1">
      <alignment horizontal="center"/>
    </xf>
    <xf numFmtId="167" fontId="16" fillId="0" borderId="8" xfId="2" applyNumberFormat="1" applyFont="1" applyFill="1" applyBorder="1" applyAlignment="1">
      <alignment horizontal="center"/>
    </xf>
    <xf numFmtId="0" fontId="26" fillId="0" borderId="8" xfId="0" applyFont="1" applyFill="1" applyBorder="1" applyAlignment="1">
      <alignment horizontal="left" indent="1"/>
    </xf>
    <xf numFmtId="166" fontId="6" fillId="0" borderId="2" xfId="1" applyNumberFormat="1" applyFont="1" applyFill="1" applyBorder="1" applyAlignment="1"/>
    <xf numFmtId="41" fontId="6" fillId="0" borderId="2" xfId="2" applyNumberFormat="1" applyFont="1" applyFill="1" applyBorder="1" applyAlignment="1"/>
    <xf numFmtId="41" fontId="6" fillId="0" borderId="3" xfId="2" applyNumberFormat="1" applyFont="1" applyFill="1" applyBorder="1"/>
    <xf numFmtId="41" fontId="6" fillId="0" borderId="16" xfId="2" applyNumberFormat="1" applyFont="1" applyFill="1" applyBorder="1"/>
    <xf numFmtId="168" fontId="16" fillId="0" borderId="8" xfId="1" applyNumberFormat="1" applyFont="1" applyFill="1" applyBorder="1" applyAlignment="1">
      <alignment horizontal="center"/>
    </xf>
    <xf numFmtId="168" fontId="6" fillId="0" borderId="25" xfId="1" applyNumberFormat="1" applyFont="1" applyFill="1" applyBorder="1" applyAlignment="1">
      <alignment horizontal="center"/>
    </xf>
    <xf numFmtId="168" fontId="16" fillId="0" borderId="25" xfId="1" applyNumberFormat="1" applyFont="1" applyFill="1" applyBorder="1" applyAlignment="1">
      <alignment horizontal="center"/>
    </xf>
    <xf numFmtId="166" fontId="5" fillId="0" borderId="25" xfId="1" applyNumberFormat="1" applyFont="1" applyFill="1" applyBorder="1"/>
    <xf numFmtId="0" fontId="15" fillId="0" borderId="22" xfId="2" applyFont="1" applyFill="1" applyBorder="1" applyAlignment="1">
      <alignment horizontal="center"/>
    </xf>
    <xf numFmtId="41" fontId="13" fillId="0" borderId="13" xfId="5" applyNumberFormat="1" applyFont="1" applyFill="1" applyBorder="1"/>
    <xf numFmtId="0" fontId="6" fillId="0" borderId="21" xfId="2" applyFont="1" applyFill="1" applyBorder="1"/>
    <xf numFmtId="0" fontId="31" fillId="0" borderId="8" xfId="2" applyFont="1" applyFill="1" applyBorder="1" applyAlignment="1">
      <alignment horizontal="left" wrapText="1" indent="1"/>
    </xf>
    <xf numFmtId="0" fontId="29" fillId="0" borderId="8" xfId="2" applyFont="1" applyFill="1" applyBorder="1" applyAlignment="1">
      <alignment horizontal="left" indent="2"/>
    </xf>
    <xf numFmtId="0" fontId="6" fillId="0" borderId="8" xfId="0" applyFont="1" applyFill="1" applyBorder="1" applyAlignment="1">
      <alignment horizontal="left" vertical="justify" indent="1"/>
    </xf>
    <xf numFmtId="166" fontId="5" fillId="0" borderId="4" xfId="1" applyNumberFormat="1" applyFont="1" applyFill="1" applyBorder="1"/>
    <xf numFmtId="166" fontId="6" fillId="0" borderId="16" xfId="1" applyNumberFormat="1" applyFont="1" applyFill="1" applyBorder="1"/>
    <xf numFmtId="0" fontId="5" fillId="0" borderId="8" xfId="2" applyFont="1" applyFill="1" applyBorder="1" applyAlignment="1">
      <alignment horizontal="center" wrapText="1"/>
    </xf>
    <xf numFmtId="0" fontId="12" fillId="0" borderId="9" xfId="0" applyFont="1" applyFill="1" applyBorder="1" applyAlignment="1">
      <alignment horizontal="left" wrapText="1" indent="2"/>
    </xf>
    <xf numFmtId="0" fontId="26" fillId="0" borderId="8" xfId="2" applyFont="1" applyFill="1" applyBorder="1" applyAlignment="1">
      <alignment horizontal="left" wrapText="1" indent="1"/>
    </xf>
    <xf numFmtId="41" fontId="12" fillId="0" borderId="9" xfId="2" applyNumberFormat="1" applyFont="1" applyFill="1" applyBorder="1"/>
    <xf numFmtId="0" fontId="12" fillId="0" borderId="13" xfId="2" applyFont="1" applyFill="1" applyBorder="1" applyAlignment="1">
      <alignment horizontal="center"/>
    </xf>
    <xf numFmtId="41" fontId="13" fillId="0" borderId="13" xfId="2" applyNumberFormat="1" applyFont="1" applyFill="1" applyBorder="1"/>
    <xf numFmtId="0" fontId="8" fillId="0" borderId="8" xfId="0" applyFont="1" applyFill="1" applyBorder="1" applyAlignment="1">
      <alignment horizontal="left" indent="2"/>
    </xf>
    <xf numFmtId="41" fontId="6" fillId="0" borderId="30" xfId="2" applyNumberFormat="1" applyFont="1" applyFill="1" applyBorder="1" applyAlignment="1">
      <alignment horizontal="right"/>
    </xf>
    <xf numFmtId="0" fontId="6" fillId="0" borderId="10" xfId="2" applyFont="1" applyFill="1" applyBorder="1" applyAlignment="1">
      <alignment wrapText="1"/>
    </xf>
    <xf numFmtId="164" fontId="13" fillId="0" borderId="8" xfId="5" applyNumberFormat="1" applyFont="1" applyFill="1" applyBorder="1"/>
    <xf numFmtId="164" fontId="22" fillId="0" borderId="8" xfId="5" applyNumberFormat="1" applyFont="1" applyFill="1" applyBorder="1"/>
    <xf numFmtId="0" fontId="22" fillId="0" borderId="9" xfId="2" applyFont="1" applyFill="1" applyBorder="1" applyAlignment="1">
      <alignment horizontal="left" indent="2"/>
    </xf>
    <xf numFmtId="41" fontId="13" fillId="0" borderId="18" xfId="5" applyNumberFormat="1" applyFont="1" applyFill="1" applyBorder="1" applyAlignment="1">
      <alignment horizontal="center"/>
    </xf>
    <xf numFmtId="166" fontId="16" fillId="0" borderId="8" xfId="2" applyNumberFormat="1" applyFont="1" applyFill="1" applyBorder="1" applyAlignment="1">
      <alignment horizontal="center"/>
    </xf>
    <xf numFmtId="0" fontId="21" fillId="0" borderId="8" xfId="2" applyFont="1" applyFill="1" applyBorder="1" applyAlignment="1">
      <alignment horizontal="left" wrapText="1" indent="2"/>
    </xf>
    <xf numFmtId="166" fontId="16" fillId="0" borderId="9" xfId="1" applyNumberFormat="1" applyFont="1" applyFill="1" applyBorder="1" applyAlignment="1">
      <alignment horizontal="center"/>
    </xf>
    <xf numFmtId="0" fontId="5" fillId="0" borderId="21" xfId="2" applyFont="1" applyFill="1" applyBorder="1" applyAlignment="1">
      <alignment wrapText="1"/>
    </xf>
    <xf numFmtId="169" fontId="5" fillId="0" borderId="8" xfId="4" applyNumberFormat="1" applyFont="1" applyFill="1" applyBorder="1"/>
    <xf numFmtId="3" fontId="6" fillId="0" borderId="5" xfId="2" applyNumberFormat="1" applyFont="1" applyFill="1" applyBorder="1" applyAlignment="1">
      <alignment horizontal="center"/>
    </xf>
    <xf numFmtId="41" fontId="21" fillId="0" borderId="8" xfId="2" applyNumberFormat="1" applyFont="1" applyFill="1" applyBorder="1"/>
    <xf numFmtId="0" fontId="17" fillId="0" borderId="21" xfId="2" applyFont="1" applyFill="1" applyBorder="1"/>
    <xf numFmtId="164" fontId="11" fillId="0" borderId="8" xfId="2" applyNumberFormat="1" applyFont="1" applyFill="1" applyBorder="1"/>
    <xf numFmtId="0" fontId="6" fillId="0" borderId="21" xfId="2" applyFont="1" applyFill="1" applyBorder="1" applyAlignment="1">
      <alignment wrapText="1"/>
    </xf>
    <xf numFmtId="0" fontId="10" fillId="0" borderId="21" xfId="2" applyFont="1" applyFill="1" applyBorder="1" applyAlignment="1">
      <alignment horizontal="left" wrapText="1"/>
    </xf>
    <xf numFmtId="0" fontId="6" fillId="0" borderId="21" xfId="2" applyFont="1" applyFill="1" applyBorder="1" applyAlignment="1">
      <alignment horizontal="left" wrapText="1"/>
    </xf>
    <xf numFmtId="0" fontId="5" fillId="0" borderId="14" xfId="2" applyFont="1" applyFill="1" applyBorder="1"/>
    <xf numFmtId="171" fontId="8" fillId="0" borderId="8" xfId="2" applyNumberFormat="1" applyFont="1" applyFill="1" applyBorder="1" applyAlignment="1">
      <alignment horizontal="center"/>
    </xf>
    <xf numFmtId="41" fontId="5" fillId="0" borderId="9" xfId="2" applyNumberFormat="1" applyFont="1" applyFill="1" applyBorder="1" applyAlignment="1">
      <alignment horizontal="center"/>
    </xf>
    <xf numFmtId="0" fontId="5" fillId="0" borderId="2" xfId="2" applyFont="1" applyFill="1" applyBorder="1"/>
    <xf numFmtId="166" fontId="6" fillId="0" borderId="4" xfId="1" applyNumberFormat="1" applyFont="1" applyFill="1" applyBorder="1" applyAlignment="1">
      <alignment horizontal="center"/>
    </xf>
    <xf numFmtId="0" fontId="6" fillId="0" borderId="4" xfId="2" applyFont="1" applyFill="1" applyBorder="1" applyAlignment="1">
      <alignment horizontal="center"/>
    </xf>
    <xf numFmtId="41" fontId="6" fillId="0" borderId="3" xfId="2" applyNumberFormat="1" applyFont="1" applyFill="1" applyBorder="1" applyAlignment="1">
      <alignment horizontal="center"/>
    </xf>
    <xf numFmtId="166" fontId="5" fillId="0" borderId="13" xfId="4" applyNumberFormat="1" applyFont="1" applyFill="1" applyBorder="1"/>
    <xf numFmtId="41" fontId="5" fillId="0" borderId="8" xfId="4" applyNumberFormat="1" applyFont="1" applyFill="1" applyBorder="1"/>
    <xf numFmtId="167" fontId="6" fillId="0" borderId="4" xfId="2" applyNumberFormat="1" applyFont="1" applyFill="1" applyBorder="1"/>
    <xf numFmtId="166" fontId="6" fillId="0" borderId="4" xfId="4" applyNumberFormat="1" applyFont="1" applyFill="1" applyBorder="1"/>
    <xf numFmtId="164" fontId="12" fillId="0" borderId="8" xfId="5" applyNumberFormat="1" applyFont="1" applyFill="1" applyBorder="1" applyAlignment="1">
      <alignment horizontal="center"/>
    </xf>
    <xf numFmtId="164" fontId="12" fillId="0" borderId="8" xfId="2" applyNumberFormat="1" applyFont="1" applyFill="1" applyBorder="1"/>
    <xf numFmtId="164" fontId="12" fillId="0" borderId="13" xfId="2" applyNumberFormat="1" applyFont="1" applyFill="1" applyBorder="1"/>
    <xf numFmtId="170" fontId="13" fillId="0" borderId="5" xfId="5" applyNumberFormat="1" applyFont="1" applyFill="1" applyBorder="1" applyAlignment="1">
      <alignment horizontal="left"/>
    </xf>
    <xf numFmtId="41" fontId="12" fillId="0" borderId="13" xfId="5" applyNumberFormat="1" applyFont="1" applyFill="1" applyBorder="1"/>
    <xf numFmtId="41" fontId="11" fillId="0" borderId="9" xfId="2" applyNumberFormat="1" applyFont="1" applyFill="1" applyBorder="1" applyAlignment="1">
      <alignment horizontal="center"/>
    </xf>
    <xf numFmtId="0" fontId="11" fillId="0" borderId="9" xfId="2" applyFont="1" applyFill="1" applyBorder="1"/>
    <xf numFmtId="166" fontId="10" fillId="0" borderId="9" xfId="1" applyNumberFormat="1" applyFont="1" applyFill="1" applyBorder="1" applyAlignment="1">
      <alignment horizontal="center"/>
    </xf>
    <xf numFmtId="0" fontId="6" fillId="0" borderId="8" xfId="0" applyFont="1" applyFill="1" applyBorder="1" applyAlignment="1">
      <alignment horizontal="left" wrapText="1" indent="2"/>
    </xf>
    <xf numFmtId="0" fontId="8" fillId="0" borderId="8" xfId="2" applyFont="1" applyFill="1" applyBorder="1" applyAlignment="1">
      <alignment horizontal="center"/>
    </xf>
    <xf numFmtId="0" fontId="6" fillId="0" borderId="8" xfId="2" applyFont="1" applyFill="1" applyBorder="1" applyAlignment="1">
      <alignment horizontal="left" indent="2"/>
    </xf>
    <xf numFmtId="0" fontId="5" fillId="0" borderId="12" xfId="2" applyFont="1" applyFill="1" applyBorder="1"/>
    <xf numFmtId="164" fontId="11" fillId="0" borderId="20" xfId="2" applyNumberFormat="1" applyFont="1" applyFill="1" applyBorder="1"/>
    <xf numFmtId="169" fontId="5" fillId="0" borderId="8" xfId="1" applyNumberFormat="1" applyFont="1" applyFill="1" applyBorder="1" applyAlignment="1">
      <alignment horizontal="center"/>
    </xf>
    <xf numFmtId="172" fontId="5" fillId="0" borderId="8" xfId="8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172" fontId="5" fillId="0" borderId="8" xfId="8" applyNumberFormat="1" applyFont="1" applyFill="1" applyBorder="1"/>
    <xf numFmtId="172" fontId="5" fillId="0" borderId="8" xfId="9" applyNumberFormat="1" applyFont="1" applyFill="1" applyBorder="1" applyAlignment="1">
      <alignment horizontal="center"/>
    </xf>
    <xf numFmtId="172" fontId="6" fillId="0" borderId="8" xfId="9" applyNumberFormat="1" applyFont="1" applyFill="1" applyBorder="1" applyAlignment="1">
      <alignment horizontal="center"/>
    </xf>
    <xf numFmtId="172" fontId="16" fillId="0" borderId="8" xfId="9" applyNumberFormat="1" applyFont="1" applyFill="1" applyBorder="1" applyAlignment="1">
      <alignment horizontal="center"/>
    </xf>
    <xf numFmtId="0" fontId="6" fillId="0" borderId="1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6" fillId="0" borderId="5" xfId="2" applyFont="1" applyFill="1" applyBorder="1" applyAlignment="1">
      <alignment horizontal="right" wrapText="1" indent="3"/>
    </xf>
    <xf numFmtId="166" fontId="5" fillId="0" borderId="0" xfId="2" applyNumberFormat="1" applyFont="1" applyFill="1" applyBorder="1"/>
    <xf numFmtId="166" fontId="5" fillId="0" borderId="0" xfId="2" applyNumberFormat="1" applyFont="1" applyFill="1"/>
    <xf numFmtId="41" fontId="11" fillId="0" borderId="13" xfId="1" applyNumberFormat="1" applyFont="1" applyFill="1" applyBorder="1"/>
    <xf numFmtId="0" fontId="10" fillId="0" borderId="8" xfId="0" applyFont="1" applyFill="1" applyBorder="1" applyAlignment="1">
      <alignment horizontal="left" indent="1"/>
    </xf>
    <xf numFmtId="41" fontId="10" fillId="0" borderId="13" xfId="1" applyNumberFormat="1" applyFont="1" applyFill="1" applyBorder="1"/>
    <xf numFmtId="165" fontId="10" fillId="0" borderId="13" xfId="1" applyNumberFormat="1" applyFont="1" applyFill="1" applyBorder="1" applyAlignment="1">
      <alignment horizontal="center"/>
    </xf>
    <xf numFmtId="0" fontId="11" fillId="0" borderId="10" xfId="2" applyFont="1" applyFill="1" applyBorder="1"/>
    <xf numFmtId="0" fontId="16" fillId="0" borderId="8" xfId="0" applyFont="1" applyFill="1" applyBorder="1" applyAlignment="1">
      <alignment horizontal="left" indent="1"/>
    </xf>
    <xf numFmtId="41" fontId="11" fillId="0" borderId="13" xfId="2" applyNumberFormat="1" applyFont="1" applyFill="1" applyBorder="1"/>
    <xf numFmtId="41" fontId="5" fillId="0" borderId="31" xfId="2" applyNumberFormat="1" applyFont="1" applyFill="1" applyBorder="1"/>
    <xf numFmtId="41" fontId="5" fillId="0" borderId="13" xfId="2" applyNumberFormat="1" applyFont="1" applyFill="1" applyBorder="1" applyAlignment="1">
      <alignment horizontal="right"/>
    </xf>
    <xf numFmtId="0" fontId="2" fillId="0" borderId="0" xfId="2" applyFont="1" applyFill="1" applyAlignment="1">
      <alignment horizontal="center" vertical="center" wrapText="1"/>
    </xf>
    <xf numFmtId="41" fontId="12" fillId="0" borderId="13" xfId="5" applyNumberFormat="1" applyFont="1" applyFill="1" applyBorder="1" applyAlignment="1">
      <alignment horizontal="center"/>
    </xf>
    <xf numFmtId="41" fontId="19" fillId="0" borderId="13" xfId="5" applyNumberFormat="1" applyFont="1" applyFill="1" applyBorder="1"/>
    <xf numFmtId="41" fontId="12" fillId="0" borderId="11" xfId="5" applyNumberFormat="1" applyFont="1" applyFill="1" applyBorder="1" applyAlignment="1">
      <alignment horizontal="center"/>
    </xf>
    <xf numFmtId="41" fontId="20" fillId="0" borderId="13" xfId="5" applyNumberFormat="1" applyFont="1" applyFill="1" applyBorder="1" applyAlignment="1">
      <alignment horizontal="center"/>
    </xf>
    <xf numFmtId="41" fontId="12" fillId="0" borderId="21" xfId="5" applyNumberFormat="1" applyFont="1" applyFill="1" applyBorder="1"/>
    <xf numFmtId="41" fontId="12" fillId="0" borderId="18" xfId="5" applyNumberFormat="1" applyFont="1" applyFill="1" applyBorder="1" applyAlignment="1">
      <alignment horizontal="center"/>
    </xf>
    <xf numFmtId="164" fontId="10" fillId="0" borderId="25" xfId="7" applyNumberFormat="1" applyFont="1" applyFill="1" applyBorder="1"/>
    <xf numFmtId="166" fontId="5" fillId="0" borderId="16" xfId="1" applyNumberFormat="1" applyFont="1" applyFill="1" applyBorder="1"/>
    <xf numFmtId="41" fontId="6" fillId="0" borderId="2" xfId="2" applyNumberFormat="1" applyFont="1" applyFill="1" applyBorder="1"/>
    <xf numFmtId="41" fontId="6" fillId="0" borderId="0" xfId="2" applyNumberFormat="1" applyFont="1" applyFill="1"/>
    <xf numFmtId="166" fontId="6" fillId="0" borderId="0" xfId="2" applyNumberFormat="1" applyFont="1" applyFill="1"/>
    <xf numFmtId="0" fontId="30" fillId="0" borderId="0" xfId="2" applyFont="1" applyFill="1" applyAlignment="1">
      <alignment horizontal="center"/>
    </xf>
    <xf numFmtId="0" fontId="5" fillId="0" borderId="4" xfId="2" applyFont="1" applyFill="1" applyBorder="1" applyAlignment="1">
      <alignment horizontal="center" vertical="center" wrapText="1"/>
    </xf>
    <xf numFmtId="167" fontId="13" fillId="0" borderId="8" xfId="2" applyNumberFormat="1" applyFont="1" applyFill="1" applyBorder="1"/>
    <xf numFmtId="0" fontId="12" fillId="0" borderId="8" xfId="2" applyFont="1" applyFill="1" applyBorder="1" applyAlignment="1">
      <alignment horizontal="left" vertical="top" wrapText="1" indent="2"/>
    </xf>
    <xf numFmtId="0" fontId="5" fillId="0" borderId="29" xfId="2" applyFont="1" applyFill="1" applyBorder="1" applyAlignment="1">
      <alignment horizontal="left" indent="2"/>
    </xf>
    <xf numFmtId="0" fontId="6" fillId="0" borderId="13" xfId="2" applyFont="1" applyFill="1" applyBorder="1" applyAlignment="1">
      <alignment horizontal="left" indent="2"/>
    </xf>
    <xf numFmtId="0" fontId="6" fillId="0" borderId="29" xfId="2" applyFont="1" applyFill="1" applyBorder="1" applyAlignment="1">
      <alignment horizontal="left" indent="2"/>
    </xf>
    <xf numFmtId="0" fontId="5" fillId="0" borderId="26" xfId="2" applyFont="1" applyFill="1" applyBorder="1"/>
    <xf numFmtId="0" fontId="6" fillId="0" borderId="25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indent="2"/>
    </xf>
    <xf numFmtId="0" fontId="5" fillId="0" borderId="29" xfId="2" applyFont="1" applyFill="1" applyBorder="1" applyAlignment="1">
      <alignment horizontal="left" vertical="top" wrapText="1" indent="2"/>
    </xf>
    <xf numFmtId="0" fontId="5" fillId="0" borderId="13" xfId="2" applyFont="1" applyFill="1" applyBorder="1" applyAlignment="1">
      <alignment horizontal="left" vertical="top" wrapText="1" indent="2"/>
    </xf>
    <xf numFmtId="0" fontId="5" fillId="0" borderId="15" xfId="2" applyFont="1" applyFill="1" applyBorder="1" applyAlignment="1">
      <alignment horizontal="left" indent="2"/>
    </xf>
    <xf numFmtId="0" fontId="5" fillId="0" borderId="32" xfId="2" applyFont="1" applyFill="1" applyBorder="1" applyAlignment="1">
      <alignment horizontal="left" indent="2"/>
    </xf>
    <xf numFmtId="0" fontId="6" fillId="0" borderId="7" xfId="2" applyFont="1" applyFill="1" applyBorder="1" applyAlignment="1">
      <alignment wrapText="1"/>
    </xf>
    <xf numFmtId="0" fontId="4" fillId="0" borderId="21" xfId="2" applyFont="1" applyFill="1" applyBorder="1" applyAlignment="1">
      <alignment wrapText="1"/>
    </xf>
    <xf numFmtId="0" fontId="5" fillId="0" borderId="5" xfId="2" applyFont="1" applyFill="1" applyBorder="1" applyAlignment="1">
      <alignment horizontal="left" wrapText="1" indent="3"/>
    </xf>
    <xf numFmtId="0" fontId="5" fillId="0" borderId="8" xfId="2" applyFont="1" applyFill="1" applyBorder="1" applyAlignment="1">
      <alignment horizontal="right" vertical="top" wrapText="1" indent="3"/>
    </xf>
    <xf numFmtId="41" fontId="5" fillId="0" borderId="0" xfId="2" applyNumberFormat="1" applyFont="1" applyFill="1" applyBorder="1"/>
    <xf numFmtId="0" fontId="12" fillId="0" borderId="9" xfId="2" applyFont="1" applyFill="1" applyBorder="1" applyAlignment="1">
      <alignment horizontal="left" indent="2"/>
    </xf>
    <xf numFmtId="166" fontId="16" fillId="0" borderId="25" xfId="1" applyNumberFormat="1" applyFont="1" applyFill="1" applyBorder="1" applyAlignment="1">
      <alignment horizontal="right"/>
    </xf>
    <xf numFmtId="166" fontId="16" fillId="0" borderId="25" xfId="1" applyNumberFormat="1" applyFont="1" applyFill="1" applyBorder="1" applyAlignment="1">
      <alignment horizontal="center"/>
    </xf>
    <xf numFmtId="41" fontId="6" fillId="0" borderId="25" xfId="2" applyNumberFormat="1" applyFont="1" applyFill="1" applyBorder="1"/>
    <xf numFmtId="0" fontId="5" fillId="0" borderId="0" xfId="2" applyFont="1" applyFill="1" applyBorder="1" applyAlignment="1">
      <alignment horizontal="center"/>
    </xf>
    <xf numFmtId="0" fontId="12" fillId="0" borderId="5" xfId="2" applyFont="1" applyFill="1" applyBorder="1" applyAlignment="1">
      <alignment horizontal="center" vertical="top"/>
    </xf>
    <xf numFmtId="1" fontId="5" fillId="0" borderId="5" xfId="2" applyNumberFormat="1" applyFont="1" applyFill="1" applyBorder="1" applyAlignment="1">
      <alignment horizontal="center"/>
    </xf>
    <xf numFmtId="0" fontId="13" fillId="0" borderId="5" xfId="2" applyFont="1" applyFill="1" applyBorder="1" applyAlignment="1">
      <alignment wrapText="1"/>
    </xf>
    <xf numFmtId="0" fontId="12" fillId="0" borderId="5" xfId="2" applyFont="1" applyFill="1" applyBorder="1" applyAlignment="1">
      <alignment horizontal="center"/>
    </xf>
    <xf numFmtId="41" fontId="12" fillId="0" borderId="13" xfId="2" applyNumberFormat="1" applyFont="1" applyFill="1" applyBorder="1"/>
    <xf numFmtId="0" fontId="20" fillId="0" borderId="8" xfId="2" applyFont="1" applyFill="1" applyBorder="1" applyAlignment="1">
      <alignment horizontal="left" indent="2"/>
    </xf>
    <xf numFmtId="0" fontId="5" fillId="0" borderId="33" xfId="2" applyFont="1" applyFill="1" applyBorder="1" applyAlignment="1">
      <alignment horizontal="right" wrapText="1" indent="3"/>
    </xf>
    <xf numFmtId="41" fontId="6" fillId="0" borderId="25" xfId="2" applyNumberFormat="1" applyFont="1" applyFill="1" applyBorder="1" applyAlignment="1">
      <alignment horizontal="right"/>
    </xf>
    <xf numFmtId="0" fontId="12" fillId="0" borderId="8" xfId="2" applyFont="1" applyFill="1" applyBorder="1" applyAlignment="1">
      <alignment horizontal="left" vertical="justify" wrapText="1" indent="2"/>
    </xf>
    <xf numFmtId="0" fontId="12" fillId="0" borderId="8" xfId="0" applyFont="1" applyFill="1" applyBorder="1" applyAlignment="1">
      <alignment horizontal="left" wrapText="1" indent="2"/>
    </xf>
    <xf numFmtId="41" fontId="19" fillId="0" borderId="13" xfId="2" applyNumberFormat="1" applyFont="1" applyFill="1" applyBorder="1"/>
    <xf numFmtId="0" fontId="34" fillId="0" borderId="8" xfId="2" applyFont="1" applyFill="1" applyBorder="1" applyAlignment="1">
      <alignment horizontal="left" wrapText="1" indent="1"/>
    </xf>
    <xf numFmtId="41" fontId="19" fillId="0" borderId="9" xfId="2" applyNumberFormat="1" applyFont="1" applyFill="1" applyBorder="1"/>
    <xf numFmtId="0" fontId="35" fillId="0" borderId="8" xfId="2" applyFont="1" applyFill="1" applyBorder="1" applyAlignment="1">
      <alignment horizontal="left" indent="1"/>
    </xf>
    <xf numFmtId="166" fontId="11" fillId="0" borderId="21" xfId="1" applyNumberFormat="1" applyFont="1" applyFill="1" applyBorder="1"/>
    <xf numFmtId="167" fontId="12" fillId="0" borderId="8" xfId="14" applyNumberFormat="1" applyFont="1" applyFill="1" applyBorder="1" applyAlignment="1">
      <alignment horizontal="right"/>
    </xf>
    <xf numFmtId="166" fontId="8" fillId="0" borderId="13" xfId="1" applyNumberFormat="1" applyFont="1" applyFill="1" applyBorder="1"/>
    <xf numFmtId="167" fontId="14" fillId="0" borderId="8" xfId="2" applyNumberFormat="1" applyFont="1" applyFill="1" applyBorder="1"/>
    <xf numFmtId="167" fontId="19" fillId="0" borderId="8" xfId="2" applyNumberFormat="1" applyFont="1" applyFill="1" applyBorder="1" applyAlignment="1">
      <alignment horizontal="center"/>
    </xf>
    <xf numFmtId="167" fontId="19" fillId="0" borderId="13" xfId="2" applyNumberFormat="1" applyFont="1" applyFill="1" applyBorder="1" applyAlignment="1">
      <alignment horizontal="center"/>
    </xf>
    <xf numFmtId="165" fontId="4" fillId="0" borderId="13" xfId="1" applyNumberFormat="1" applyFont="1" applyFill="1" applyBorder="1" applyAlignment="1">
      <alignment horizontal="center"/>
    </xf>
    <xf numFmtId="165" fontId="6" fillId="0" borderId="5" xfId="1" applyNumberFormat="1" applyFont="1" applyFill="1" applyBorder="1" applyAlignment="1">
      <alignment horizontal="center"/>
    </xf>
    <xf numFmtId="166" fontId="6" fillId="0" borderId="5" xfId="1" applyNumberFormat="1" applyFont="1" applyFill="1" applyBorder="1"/>
    <xf numFmtId="167" fontId="11" fillId="0" borderId="8" xfId="2" applyNumberFormat="1" applyFont="1" applyFill="1" applyBorder="1" applyAlignment="1">
      <alignment horizontal="center"/>
    </xf>
    <xf numFmtId="0" fontId="11" fillId="0" borderId="8" xfId="2" applyFont="1" applyFill="1" applyBorder="1" applyAlignment="1">
      <alignment horizontal="center"/>
    </xf>
    <xf numFmtId="41" fontId="5" fillId="0" borderId="8" xfId="6" applyNumberFormat="1" applyFont="1" applyFill="1" applyBorder="1"/>
    <xf numFmtId="0" fontId="5" fillId="0" borderId="9" xfId="2" applyFont="1" applyFill="1" applyBorder="1" applyAlignment="1">
      <alignment horizontal="left" indent="2"/>
    </xf>
    <xf numFmtId="0" fontId="6" fillId="0" borderId="11" xfId="2" applyFont="1" applyFill="1" applyBorder="1" applyAlignment="1">
      <alignment horizontal="left" indent="1"/>
    </xf>
    <xf numFmtId="0" fontId="8" fillId="0" borderId="13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indent="1"/>
    </xf>
    <xf numFmtId="41" fontId="5" fillId="0" borderId="8" xfId="1" applyNumberFormat="1" applyFont="1" applyFill="1" applyBorder="1"/>
    <xf numFmtId="0" fontId="5" fillId="0" borderId="20" xfId="2" applyFont="1" applyFill="1" applyBorder="1"/>
    <xf numFmtId="0" fontId="5" fillId="0" borderId="35" xfId="2" applyFont="1" applyFill="1" applyBorder="1"/>
    <xf numFmtId="0" fontId="5" fillId="0" borderId="36" xfId="2" applyFont="1" applyFill="1" applyBorder="1"/>
    <xf numFmtId="0" fontId="6" fillId="0" borderId="2" xfId="2" applyFont="1" applyFill="1" applyBorder="1"/>
    <xf numFmtId="0" fontId="5" fillId="0" borderId="25" xfId="2" applyFont="1" applyFill="1" applyBorder="1"/>
    <xf numFmtId="0" fontId="5" fillId="0" borderId="37" xfId="2" applyFont="1" applyFill="1" applyBorder="1"/>
    <xf numFmtId="0" fontId="5" fillId="0" borderId="29" xfId="2" applyFont="1" applyFill="1" applyBorder="1"/>
    <xf numFmtId="0" fontId="6" fillId="0" borderId="9" xfId="2" applyFont="1" applyFill="1" applyBorder="1" applyAlignment="1">
      <alignment horizontal="left" indent="1"/>
    </xf>
    <xf numFmtId="0" fontId="6" fillId="0" borderId="18" xfId="2" applyFont="1" applyFill="1" applyBorder="1" applyAlignment="1">
      <alignment wrapText="1"/>
    </xf>
    <xf numFmtId="0" fontId="5" fillId="0" borderId="16" xfId="2" applyFont="1" applyFill="1" applyBorder="1"/>
    <xf numFmtId="0" fontId="5" fillId="0" borderId="23" xfId="2" applyFont="1" applyFill="1" applyBorder="1"/>
    <xf numFmtId="0" fontId="5" fillId="0" borderId="8" xfId="2" applyFont="1" applyFill="1" applyBorder="1" applyAlignment="1">
      <alignment horizontal="center" vertical="center"/>
    </xf>
    <xf numFmtId="41" fontId="5" fillId="0" borderId="8" xfId="1" applyNumberFormat="1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left" wrapText="1" indent="2"/>
    </xf>
    <xf numFmtId="0" fontId="21" fillId="0" borderId="13" xfId="0" applyFont="1" applyFill="1" applyBorder="1" applyAlignment="1">
      <alignment horizontal="left" indent="2"/>
    </xf>
    <xf numFmtId="0" fontId="12" fillId="0" borderId="8" xfId="0" applyFont="1" applyFill="1" applyBorder="1" applyAlignment="1">
      <alignment horizontal="left" indent="2"/>
    </xf>
    <xf numFmtId="3" fontId="5" fillId="0" borderId="25" xfId="2" applyNumberFormat="1" applyFont="1" applyFill="1" applyBorder="1"/>
    <xf numFmtId="3" fontId="5" fillId="0" borderId="37" xfId="2" applyNumberFormat="1" applyFont="1" applyFill="1" applyBorder="1"/>
    <xf numFmtId="3" fontId="5" fillId="0" borderId="26" xfId="2" applyNumberFormat="1" applyFont="1" applyFill="1" applyBorder="1"/>
    <xf numFmtId="3" fontId="5" fillId="0" borderId="8" xfId="2" applyNumberFormat="1" applyFont="1" applyFill="1" applyBorder="1"/>
    <xf numFmtId="3" fontId="5" fillId="0" borderId="13" xfId="2" applyNumberFormat="1" applyFont="1" applyFill="1" applyBorder="1"/>
    <xf numFmtId="3" fontId="5" fillId="0" borderId="5" xfId="2" applyNumberFormat="1" applyFont="1" applyFill="1" applyBorder="1"/>
    <xf numFmtId="3" fontId="5" fillId="0" borderId="15" xfId="2" applyNumberFormat="1" applyFont="1" applyFill="1" applyBorder="1"/>
    <xf numFmtId="3" fontId="5" fillId="0" borderId="6" xfId="2" applyNumberFormat="1" applyFont="1" applyFill="1" applyBorder="1"/>
    <xf numFmtId="3" fontId="5" fillId="0" borderId="16" xfId="2" applyNumberFormat="1" applyFont="1" applyFill="1" applyBorder="1"/>
    <xf numFmtId="3" fontId="6" fillId="0" borderId="26" xfId="2" applyNumberFormat="1" applyFont="1" applyFill="1" applyBorder="1"/>
    <xf numFmtId="3" fontId="6" fillId="0" borderId="25" xfId="2" applyNumberFormat="1" applyFont="1" applyFill="1" applyBorder="1"/>
    <xf numFmtId="3" fontId="5" fillId="0" borderId="25" xfId="2" applyNumberFormat="1" applyFont="1" applyFill="1" applyBorder="1" applyAlignment="1">
      <alignment horizontal="center"/>
    </xf>
    <xf numFmtId="3" fontId="5" fillId="0" borderId="25" xfId="2" applyNumberFormat="1" applyFont="1" applyFill="1" applyBorder="1" applyAlignment="1">
      <alignment horizontal="center" vertical="center"/>
    </xf>
    <xf numFmtId="3" fontId="6" fillId="0" borderId="25" xfId="2" applyNumberFormat="1" applyFont="1" applyFill="1" applyBorder="1" applyAlignment="1">
      <alignment horizontal="center" vertical="center"/>
    </xf>
    <xf numFmtId="0" fontId="6" fillId="0" borderId="25" xfId="2" applyFont="1" applyFill="1" applyBorder="1" applyAlignment="1">
      <alignment horizontal="center" vertical="center"/>
    </xf>
    <xf numFmtId="41" fontId="6" fillId="0" borderId="25" xfId="2" applyNumberFormat="1" applyFont="1" applyFill="1" applyBorder="1" applyAlignment="1">
      <alignment horizontal="center" vertical="center"/>
    </xf>
    <xf numFmtId="173" fontId="5" fillId="0" borderId="25" xfId="2" applyNumberFormat="1" applyFont="1" applyFill="1" applyBorder="1" applyAlignment="1">
      <alignment horizontal="center" vertical="center"/>
    </xf>
    <xf numFmtId="173" fontId="6" fillId="0" borderId="25" xfId="2" applyNumberFormat="1" applyFont="1" applyFill="1" applyBorder="1" applyAlignment="1">
      <alignment horizontal="center" vertical="center"/>
    </xf>
    <xf numFmtId="3" fontId="6" fillId="0" borderId="37" xfId="2" applyNumberFormat="1" applyFont="1" applyFill="1" applyBorder="1" applyAlignment="1">
      <alignment horizontal="center" vertical="center"/>
    </xf>
    <xf numFmtId="41" fontId="6" fillId="0" borderId="37" xfId="2" applyNumberFormat="1" applyFont="1" applyFill="1" applyBorder="1"/>
    <xf numFmtId="165" fontId="6" fillId="0" borderId="37" xfId="2" applyNumberFormat="1" applyFont="1" applyFill="1" applyBorder="1" applyAlignment="1">
      <alignment horizontal="center" vertical="center"/>
    </xf>
    <xf numFmtId="3" fontId="5" fillId="0" borderId="8" xfId="2" applyNumberFormat="1" applyFont="1" applyFill="1" applyBorder="1" applyAlignment="1">
      <alignment horizontal="center" vertical="center"/>
    </xf>
    <xf numFmtId="3" fontId="5" fillId="0" borderId="8" xfId="1" applyNumberFormat="1" applyFont="1" applyFill="1" applyBorder="1" applyAlignment="1">
      <alignment horizontal="center" vertical="center"/>
    </xf>
    <xf numFmtId="3" fontId="6" fillId="0" borderId="8" xfId="2" applyNumberFormat="1" applyFont="1" applyFill="1" applyBorder="1"/>
    <xf numFmtId="173" fontId="5" fillId="0" borderId="8" xfId="2" applyNumberFormat="1" applyFont="1" applyFill="1" applyBorder="1" applyAlignment="1">
      <alignment horizontal="center" vertical="center"/>
    </xf>
    <xf numFmtId="0" fontId="5" fillId="0" borderId="25" xfId="2" applyFont="1" applyFill="1" applyBorder="1" applyAlignment="1">
      <alignment horizontal="center" vertical="center"/>
    </xf>
    <xf numFmtId="0" fontId="6" fillId="0" borderId="23" xfId="2" applyFont="1" applyFill="1" applyBorder="1"/>
    <xf numFmtId="3" fontId="5" fillId="0" borderId="37" xfId="2" applyNumberFormat="1" applyFont="1" applyFill="1" applyBorder="1" applyAlignment="1">
      <alignment horizontal="center"/>
    </xf>
    <xf numFmtId="3" fontId="5" fillId="0" borderId="37" xfId="2" applyNumberFormat="1" applyFont="1" applyFill="1" applyBorder="1" applyAlignment="1">
      <alignment horizontal="center" vertical="center"/>
    </xf>
    <xf numFmtId="3" fontId="5" fillId="0" borderId="26" xfId="2" applyNumberFormat="1" applyFont="1" applyFill="1" applyBorder="1" applyAlignment="1">
      <alignment horizontal="center"/>
    </xf>
    <xf numFmtId="3" fontId="5" fillId="0" borderId="26" xfId="2" applyNumberFormat="1" applyFont="1" applyFill="1" applyBorder="1" applyAlignment="1">
      <alignment horizontal="center" vertical="center"/>
    </xf>
    <xf numFmtId="3" fontId="5" fillId="0" borderId="25" xfId="2" applyNumberFormat="1" applyFont="1" applyFill="1" applyBorder="1" applyAlignment="1">
      <alignment horizontal="right"/>
    </xf>
    <xf numFmtId="4" fontId="5" fillId="0" borderId="0" xfId="2" applyNumberFormat="1" applyFont="1" applyFill="1" applyBorder="1"/>
    <xf numFmtId="174" fontId="5" fillId="0" borderId="13" xfId="1" applyNumberFormat="1" applyFont="1" applyFill="1" applyBorder="1" applyAlignment="1">
      <alignment horizontal="center" vertical="center"/>
    </xf>
    <xf numFmtId="166" fontId="12" fillId="0" borderId="8" xfId="1" applyNumberFormat="1" applyFont="1" applyFill="1" applyBorder="1"/>
    <xf numFmtId="165" fontId="19" fillId="0" borderId="8" xfId="2" applyNumberFormat="1" applyFont="1" applyFill="1" applyBorder="1" applyAlignment="1">
      <alignment horizontal="center"/>
    </xf>
    <xf numFmtId="0" fontId="13" fillId="0" borderId="8" xfId="2" applyFont="1" applyFill="1" applyBorder="1" applyAlignment="1">
      <alignment horizontal="left" wrapText="1" indent="1"/>
    </xf>
    <xf numFmtId="166" fontId="15" fillId="0" borderId="8" xfId="1" applyNumberFormat="1" applyFont="1" applyFill="1" applyBorder="1"/>
    <xf numFmtId="166" fontId="15" fillId="0" borderId="8" xfId="1" applyNumberFormat="1" applyFont="1" applyFill="1" applyBorder="1" applyAlignment="1">
      <alignment horizontal="center"/>
    </xf>
    <xf numFmtId="166" fontId="12" fillId="0" borderId="13" xfId="1" applyNumberFormat="1" applyFont="1" applyFill="1" applyBorder="1" applyAlignment="1">
      <alignment horizontal="center"/>
    </xf>
    <xf numFmtId="167" fontId="19" fillId="0" borderId="8" xfId="2" applyNumberFormat="1" applyFont="1" applyFill="1" applyBorder="1"/>
    <xf numFmtId="41" fontId="19" fillId="0" borderId="5" xfId="2" applyNumberFormat="1" applyFont="1" applyFill="1" applyBorder="1"/>
    <xf numFmtId="166" fontId="15" fillId="0" borderId="5" xfId="1" applyNumberFormat="1" applyFont="1" applyFill="1" applyBorder="1" applyAlignment="1">
      <alignment horizontal="center"/>
    </xf>
    <xf numFmtId="0" fontId="13" fillId="0" borderId="1" xfId="2" applyFont="1" applyFill="1" applyBorder="1" applyAlignment="1">
      <alignment wrapText="1"/>
    </xf>
    <xf numFmtId="41" fontId="5" fillId="0" borderId="1" xfId="2" applyNumberFormat="1" applyFont="1" applyFill="1" applyBorder="1" applyAlignment="1">
      <alignment horizontal="center"/>
    </xf>
    <xf numFmtId="41" fontId="5" fillId="0" borderId="13" xfId="2" applyNumberFormat="1" applyFont="1" applyFill="1" applyBorder="1" applyAlignment="1">
      <alignment horizontal="center"/>
    </xf>
    <xf numFmtId="41" fontId="5" fillId="0" borderId="13" xfId="1" applyNumberFormat="1" applyFont="1" applyFill="1" applyBorder="1" applyAlignment="1">
      <alignment horizontal="left" indent="1"/>
    </xf>
    <xf numFmtId="41" fontId="12" fillId="0" borderId="8" xfId="15" applyNumberFormat="1" applyFont="1" applyFill="1" applyBorder="1" applyAlignment="1">
      <alignment horizontal="left"/>
    </xf>
    <xf numFmtId="41" fontId="12" fillId="0" borderId="13" xfId="15" applyNumberFormat="1" applyFont="1" applyFill="1" applyBorder="1" applyAlignment="1">
      <alignment horizontal="left"/>
    </xf>
    <xf numFmtId="164" fontId="12" fillId="0" borderId="8" xfId="2" applyNumberFormat="1" applyFont="1" applyFill="1" applyBorder="1" applyAlignment="1">
      <alignment horizontal="left" indent="1"/>
    </xf>
    <xf numFmtId="0" fontId="19" fillId="0" borderId="8" xfId="2" applyFont="1" applyFill="1" applyBorder="1" applyAlignment="1">
      <alignment horizontal="left" indent="2"/>
    </xf>
    <xf numFmtId="41" fontId="13" fillId="0" borderId="8" xfId="15" applyNumberFormat="1" applyFont="1" applyFill="1" applyBorder="1" applyAlignment="1">
      <alignment horizontal="left"/>
    </xf>
    <xf numFmtId="41" fontId="5" fillId="0" borderId="5" xfId="1" applyNumberFormat="1" applyFont="1" applyFill="1" applyBorder="1"/>
    <xf numFmtId="0" fontId="5" fillId="0" borderId="8" xfId="0" applyFont="1" applyFill="1" applyBorder="1" applyAlignment="1">
      <alignment horizontal="left" vertical="top" wrapText="1" indent="2"/>
    </xf>
    <xf numFmtId="0" fontId="5" fillId="0" borderId="13" xfId="0" applyFont="1" applyFill="1" applyBorder="1" applyAlignment="1">
      <alignment horizontal="left" vertical="top" wrapText="1" indent="2"/>
    </xf>
    <xf numFmtId="164" fontId="12" fillId="0" borderId="8" xfId="2" applyNumberFormat="1" applyFont="1" applyFill="1" applyBorder="1" applyAlignment="1">
      <alignment horizontal="center"/>
    </xf>
    <xf numFmtId="41" fontId="16" fillId="0" borderId="8" xfId="0" applyNumberFormat="1" applyFont="1" applyFill="1" applyBorder="1" applyAlignment="1">
      <alignment horizontal="left" vertical="top" wrapText="1" indent="2"/>
    </xf>
    <xf numFmtId="41" fontId="16" fillId="0" borderId="13" xfId="0" applyNumberFormat="1" applyFont="1" applyFill="1" applyBorder="1" applyAlignment="1">
      <alignment horizontal="left" vertical="top" wrapText="1" indent="2"/>
    </xf>
    <xf numFmtId="41" fontId="5" fillId="0" borderId="8" xfId="16" applyNumberFormat="1" applyFont="1" applyFill="1" applyBorder="1"/>
    <xf numFmtId="171" fontId="5" fillId="0" borderId="8" xfId="2" applyNumberFormat="1" applyFont="1" applyFill="1" applyBorder="1" applyAlignment="1">
      <alignment horizontal="center"/>
    </xf>
    <xf numFmtId="171" fontId="5" fillId="0" borderId="13" xfId="2" applyNumberFormat="1" applyFont="1" applyFill="1" applyBorder="1" applyAlignment="1">
      <alignment horizontal="center"/>
    </xf>
    <xf numFmtId="0" fontId="21" fillId="0" borderId="9" xfId="2" applyFont="1" applyFill="1" applyBorder="1" applyAlignment="1">
      <alignment horizontal="left" indent="2"/>
    </xf>
    <xf numFmtId="41" fontId="5" fillId="0" borderId="5" xfId="16" applyNumberFormat="1" applyFont="1" applyFill="1" applyBorder="1"/>
    <xf numFmtId="166" fontId="16" fillId="0" borderId="5" xfId="1" applyNumberFormat="1" applyFont="1" applyFill="1" applyBorder="1" applyAlignment="1">
      <alignment horizontal="center"/>
    </xf>
    <xf numFmtId="0" fontId="6" fillId="0" borderId="9" xfId="2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35" fillId="0" borderId="8" xfId="2" applyFont="1" applyFill="1" applyBorder="1" applyAlignment="1">
      <alignment horizontal="left" vertical="justify" indent="2"/>
    </xf>
    <xf numFmtId="0" fontId="8" fillId="0" borderId="8" xfId="0" applyFont="1" applyFill="1" applyBorder="1" applyAlignment="1">
      <alignment horizontal="left" wrapText="1" indent="2"/>
    </xf>
    <xf numFmtId="0" fontId="8" fillId="0" borderId="8" xfId="0" applyFont="1" applyFill="1" applyBorder="1" applyAlignment="1">
      <alignment horizontal="left" vertical="top" wrapText="1" indent="2"/>
    </xf>
    <xf numFmtId="0" fontId="13" fillId="0" borderId="18" xfId="2" applyFont="1" applyFill="1" applyBorder="1" applyAlignment="1">
      <alignment horizontal="left"/>
    </xf>
    <xf numFmtId="41" fontId="5" fillId="0" borderId="18" xfId="2" applyNumberFormat="1" applyFont="1" applyFill="1" applyBorder="1" applyAlignment="1">
      <alignment horizontal="center"/>
    </xf>
    <xf numFmtId="41" fontId="13" fillId="0" borderId="18" xfId="2" applyNumberFormat="1" applyFont="1" applyFill="1" applyBorder="1"/>
    <xf numFmtId="0" fontId="17" fillId="0" borderId="7" xfId="2" applyFont="1" applyFill="1" applyBorder="1"/>
    <xf numFmtId="41" fontId="13" fillId="0" borderId="7" xfId="2" applyNumberFormat="1" applyFont="1" applyFill="1" applyBorder="1"/>
    <xf numFmtId="41" fontId="12" fillId="0" borderId="7" xfId="2" applyNumberFormat="1" applyFont="1" applyFill="1" applyBorder="1"/>
    <xf numFmtId="41" fontId="5" fillId="0" borderId="7" xfId="1" applyNumberFormat="1" applyFont="1" applyFill="1" applyBorder="1"/>
    <xf numFmtId="41" fontId="15" fillId="0" borderId="8" xfId="2" applyNumberFormat="1" applyFont="1" applyFill="1" applyBorder="1"/>
    <xf numFmtId="164" fontId="5" fillId="0" borderId="13" xfId="2" applyNumberFormat="1" applyFont="1" applyFill="1" applyBorder="1"/>
    <xf numFmtId="41" fontId="15" fillId="0" borderId="9" xfId="15" applyNumberFormat="1" applyFont="1" applyFill="1" applyBorder="1" applyAlignment="1">
      <alignment horizontal="left"/>
    </xf>
    <xf numFmtId="41" fontId="19" fillId="0" borderId="9" xfId="15" applyNumberFormat="1" applyFont="1" applyFill="1" applyBorder="1" applyAlignment="1">
      <alignment horizontal="left"/>
    </xf>
    <xf numFmtId="41" fontId="6" fillId="0" borderId="9" xfId="2" applyNumberFormat="1" applyFont="1" applyFill="1" applyBorder="1"/>
    <xf numFmtId="41" fontId="6" fillId="0" borderId="5" xfId="1" applyNumberFormat="1" applyFont="1" applyFill="1" applyBorder="1"/>
    <xf numFmtId="41" fontId="12" fillId="0" borderId="18" xfId="15" applyNumberFormat="1" applyFont="1" applyFill="1" applyBorder="1" applyAlignment="1">
      <alignment horizontal="left"/>
    </xf>
    <xf numFmtId="165" fontId="15" fillId="0" borderId="18" xfId="2" applyNumberFormat="1" applyFont="1" applyFill="1" applyBorder="1" applyAlignment="1">
      <alignment horizontal="center"/>
    </xf>
    <xf numFmtId="0" fontId="13" fillId="0" borderId="14" xfId="2" applyFont="1" applyFill="1" applyBorder="1" applyAlignment="1">
      <alignment horizontal="left"/>
    </xf>
    <xf numFmtId="41" fontId="5" fillId="0" borderId="14" xfId="2" applyNumberFormat="1" applyFont="1" applyFill="1" applyBorder="1" applyAlignment="1">
      <alignment horizontal="center"/>
    </xf>
    <xf numFmtId="41" fontId="13" fillId="0" borderId="14" xfId="2" applyNumberFormat="1" applyFont="1" applyFill="1" applyBorder="1"/>
    <xf numFmtId="41" fontId="6" fillId="0" borderId="21" xfId="2" applyNumberFormat="1" applyFont="1" applyFill="1" applyBorder="1"/>
    <xf numFmtId="41" fontId="5" fillId="0" borderId="13" xfId="1" applyNumberFormat="1" applyFont="1" applyFill="1" applyBorder="1" applyAlignment="1"/>
    <xf numFmtId="164" fontId="16" fillId="0" borderId="8" xfId="2" applyNumberFormat="1" applyFont="1" applyFill="1" applyBorder="1"/>
    <xf numFmtId="164" fontId="6" fillId="0" borderId="1" xfId="2" applyNumberFormat="1" applyFont="1" applyFill="1" applyBorder="1"/>
    <xf numFmtId="164" fontId="5" fillId="0" borderId="1" xfId="2" applyNumberFormat="1" applyFont="1" applyFill="1" applyBorder="1"/>
    <xf numFmtId="0" fontId="6" fillId="0" borderId="8" xfId="2" applyFont="1" applyFill="1" applyBorder="1" applyAlignment="1">
      <alignment horizontal="left" wrapText="1"/>
    </xf>
    <xf numFmtId="167" fontId="5" fillId="0" borderId="13" xfId="2" applyNumberFormat="1" applyFont="1" applyFill="1" applyBorder="1"/>
    <xf numFmtId="0" fontId="13" fillId="0" borderId="1" xfId="2" applyFont="1" applyFill="1" applyBorder="1" applyAlignment="1">
      <alignment horizontal="left" wrapText="1"/>
    </xf>
    <xf numFmtId="41" fontId="13" fillId="0" borderId="1" xfId="2" applyNumberFormat="1" applyFont="1" applyFill="1" applyBorder="1"/>
    <xf numFmtId="166" fontId="12" fillId="0" borderId="1" xfId="1" applyNumberFormat="1" applyFont="1" applyFill="1" applyBorder="1" applyAlignment="1">
      <alignment horizontal="center"/>
    </xf>
    <xf numFmtId="0" fontId="12" fillId="0" borderId="0" xfId="2" applyFont="1" applyFill="1" applyAlignment="1">
      <alignment wrapText="1"/>
    </xf>
    <xf numFmtId="43" fontId="12" fillId="0" borderId="0" xfId="1" applyFont="1" applyFill="1"/>
    <xf numFmtId="166" fontId="12" fillId="0" borderId="0" xfId="2" applyNumberFormat="1" applyFont="1" applyFill="1"/>
    <xf numFmtId="0" fontId="15" fillId="0" borderId="8" xfId="0" applyFont="1" applyFill="1" applyBorder="1" applyAlignment="1">
      <alignment horizontal="left" wrapText="1" indent="2"/>
    </xf>
    <xf numFmtId="0" fontId="6" fillId="0" borderId="21" xfId="2" applyFont="1" applyFill="1" applyBorder="1" applyAlignment="1">
      <alignment horizontal="left"/>
    </xf>
    <xf numFmtId="166" fontId="5" fillId="0" borderId="21" xfId="1" applyNumberFormat="1" applyFont="1" applyFill="1" applyBorder="1"/>
    <xf numFmtId="166" fontId="6" fillId="0" borderId="8" xfId="1" applyNumberFormat="1" applyFont="1" applyFill="1" applyBorder="1" applyAlignment="1">
      <alignment horizontal="right"/>
    </xf>
    <xf numFmtId="169" fontId="6" fillId="0" borderId="8" xfId="1" applyNumberFormat="1" applyFont="1" applyFill="1" applyBorder="1"/>
    <xf numFmtId="41" fontId="6" fillId="0" borderId="8" xfId="1" applyNumberFormat="1" applyFont="1" applyFill="1" applyBorder="1"/>
    <xf numFmtId="166" fontId="5" fillId="0" borderId="9" xfId="1" applyNumberFormat="1" applyFont="1" applyFill="1" applyBorder="1"/>
    <xf numFmtId="169" fontId="16" fillId="0" borderId="8" xfId="1" applyNumberFormat="1" applyFont="1" applyFill="1" applyBorder="1"/>
    <xf numFmtId="0" fontId="6" fillId="0" borderId="13" xfId="2" applyFont="1" applyFill="1" applyBorder="1" applyAlignment="1">
      <alignment horizontal="left" vertical="top" wrapText="1" indent="2"/>
    </xf>
    <xf numFmtId="43" fontId="6" fillId="0" borderId="0" xfId="1" applyFont="1" applyFill="1"/>
    <xf numFmtId="0" fontId="6" fillId="0" borderId="29" xfId="2" applyFont="1" applyFill="1" applyBorder="1" applyAlignment="1">
      <alignment horizontal="center"/>
    </xf>
    <xf numFmtId="0" fontId="5" fillId="0" borderId="29" xfId="2" applyFont="1" applyFill="1" applyBorder="1" applyAlignment="1">
      <alignment horizontal="center"/>
    </xf>
    <xf numFmtId="0" fontId="13" fillId="0" borderId="0" xfId="2" applyFont="1" applyFill="1" applyBorder="1"/>
    <xf numFmtId="0" fontId="6" fillId="0" borderId="14" xfId="2" applyFont="1" applyFill="1" applyBorder="1"/>
    <xf numFmtId="41" fontId="13" fillId="0" borderId="5" xfId="5" applyNumberFormat="1" applyFont="1" applyFill="1" applyBorder="1" applyAlignment="1">
      <alignment horizontal="center"/>
    </xf>
    <xf numFmtId="1" fontId="5" fillId="0" borderId="21" xfId="2" applyNumberFormat="1" applyFont="1" applyFill="1" applyBorder="1" applyAlignment="1">
      <alignment horizontal="center"/>
    </xf>
    <xf numFmtId="1" fontId="5" fillId="0" borderId="13" xfId="2" applyNumberFormat="1" applyFont="1" applyFill="1" applyBorder="1" applyAlignment="1">
      <alignment horizontal="center"/>
    </xf>
    <xf numFmtId="1" fontId="5" fillId="0" borderId="8" xfId="2" applyNumberFormat="1" applyFont="1" applyFill="1" applyBorder="1" applyAlignment="1">
      <alignment horizontal="center"/>
    </xf>
    <xf numFmtId="1" fontId="5" fillId="0" borderId="9" xfId="2" applyNumberFormat="1" applyFont="1" applyFill="1" applyBorder="1" applyAlignment="1">
      <alignment horizontal="center"/>
    </xf>
    <xf numFmtId="166" fontId="12" fillId="0" borderId="21" xfId="1" applyNumberFormat="1" applyFont="1" applyFill="1" applyBorder="1" applyAlignment="1">
      <alignment horizontal="center"/>
    </xf>
    <xf numFmtId="0" fontId="12" fillId="0" borderId="0" xfId="2" applyFont="1" applyFill="1" applyBorder="1" applyAlignment="1">
      <alignment horizontal="center"/>
    </xf>
    <xf numFmtId="3" fontId="5" fillId="0" borderId="8" xfId="2" applyNumberFormat="1" applyFont="1" applyFill="1" applyBorder="1" applyAlignment="1">
      <alignment horizontal="center"/>
    </xf>
    <xf numFmtId="3" fontId="5" fillId="0" borderId="9" xfId="2" applyNumberFormat="1" applyFont="1" applyFill="1" applyBorder="1" applyAlignment="1">
      <alignment horizontal="center"/>
    </xf>
    <xf numFmtId="3" fontId="5" fillId="0" borderId="5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166" fontId="4" fillId="0" borderId="13" xfId="1" applyNumberFormat="1" applyFont="1" applyFill="1" applyBorder="1"/>
    <xf numFmtId="41" fontId="17" fillId="0" borderId="8" xfId="2" applyNumberFormat="1" applyFont="1" applyFill="1" applyBorder="1"/>
    <xf numFmtId="41" fontId="17" fillId="0" borderId="13" xfId="2" applyNumberFormat="1" applyFont="1" applyFill="1" applyBorder="1"/>
    <xf numFmtId="3" fontId="6" fillId="0" borderId="9" xfId="2" applyNumberFormat="1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 vertical="center" wrapText="1"/>
    </xf>
    <xf numFmtId="1" fontId="5" fillId="0" borderId="0" xfId="2" applyNumberFormat="1" applyFont="1" applyFill="1" applyBorder="1" applyAlignment="1">
      <alignment horizontal="center"/>
    </xf>
    <xf numFmtId="3" fontId="5" fillId="0" borderId="0" xfId="2" applyNumberFormat="1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166" fontId="5" fillId="0" borderId="0" xfId="1" applyNumberFormat="1" applyFont="1" applyFill="1" applyBorder="1"/>
    <xf numFmtId="166" fontId="6" fillId="0" borderId="0" xfId="1" applyNumberFormat="1" applyFont="1" applyFill="1" applyBorder="1"/>
    <xf numFmtId="166" fontId="13" fillId="0" borderId="0" xfId="1" applyNumberFormat="1" applyFont="1" applyFill="1" applyBorder="1"/>
    <xf numFmtId="166" fontId="12" fillId="0" borderId="0" xfId="1" applyNumberFormat="1" applyFont="1" applyFill="1" applyBorder="1" applyAlignment="1">
      <alignment horizontal="center"/>
    </xf>
    <xf numFmtId="166" fontId="15" fillId="0" borderId="0" xfId="1" applyNumberFormat="1" applyFont="1" applyFill="1" applyBorder="1" applyAlignment="1">
      <alignment horizontal="center"/>
    </xf>
    <xf numFmtId="166" fontId="15" fillId="0" borderId="0" xfId="1" applyNumberFormat="1" applyFont="1" applyFill="1" applyBorder="1"/>
    <xf numFmtId="166" fontId="12" fillId="0" borderId="0" xfId="1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center" vertical="center"/>
    </xf>
    <xf numFmtId="0" fontId="12" fillId="0" borderId="0" xfId="2" applyFont="1" applyFill="1" applyAlignment="1">
      <alignment horizontal="center" vertical="center" wrapText="1"/>
    </xf>
    <xf numFmtId="3" fontId="5" fillId="0" borderId="0" xfId="2" applyNumberFormat="1" applyFont="1" applyFill="1" applyBorder="1"/>
    <xf numFmtId="0" fontId="12" fillId="0" borderId="0" xfId="2" applyFont="1" applyFill="1" applyBorder="1" applyAlignment="1">
      <alignment horizontal="center" wrapText="1"/>
    </xf>
    <xf numFmtId="0" fontId="17" fillId="0" borderId="0" xfId="2" applyFont="1" applyFill="1" applyAlignment="1">
      <alignment horizontal="center" wrapText="1"/>
    </xf>
    <xf numFmtId="0" fontId="5" fillId="0" borderId="5" xfId="2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/>
    </xf>
    <xf numFmtId="3" fontId="6" fillId="0" borderId="25" xfId="2" applyNumberFormat="1" applyFont="1" applyFill="1" applyBorder="1" applyAlignment="1">
      <alignment horizontal="center"/>
    </xf>
    <xf numFmtId="0" fontId="33" fillId="0" borderId="8" xfId="0" applyFont="1" applyFill="1" applyBorder="1" applyAlignment="1">
      <alignment horizontal="left" indent="2"/>
    </xf>
    <xf numFmtId="167" fontId="12" fillId="0" borderId="13" xfId="2" applyNumberFormat="1" applyFont="1" applyFill="1" applyBorder="1"/>
    <xf numFmtId="3" fontId="5" fillId="0" borderId="8" xfId="1" applyNumberFormat="1" applyFont="1" applyFill="1" applyBorder="1"/>
    <xf numFmtId="0" fontId="13" fillId="0" borderId="34" xfId="0" applyFont="1" applyFill="1" applyBorder="1" applyAlignment="1">
      <alignment horizontal="left" wrapText="1" indent="2"/>
    </xf>
    <xf numFmtId="41" fontId="5" fillId="0" borderId="8" xfId="1" applyNumberFormat="1" applyFont="1" applyFill="1" applyBorder="1" applyAlignment="1">
      <alignment horizontal="right"/>
    </xf>
    <xf numFmtId="3" fontId="5" fillId="0" borderId="37" xfId="2" applyNumberFormat="1" applyFont="1" applyFill="1" applyBorder="1" applyAlignment="1">
      <alignment horizontal="right"/>
    </xf>
    <xf numFmtId="0" fontId="17" fillId="0" borderId="8" xfId="2" applyFont="1" applyFill="1" applyBorder="1"/>
    <xf numFmtId="169" fontId="5" fillId="0" borderId="20" xfId="1" applyNumberFormat="1" applyFont="1" applyFill="1" applyBorder="1"/>
    <xf numFmtId="0" fontId="6" fillId="0" borderId="8" xfId="2" applyFont="1" applyFill="1" applyBorder="1" applyAlignment="1">
      <alignment horizontal="right" wrapText="1" indent="3"/>
    </xf>
    <xf numFmtId="0" fontId="12" fillId="0" borderId="0" xfId="2" applyFont="1" applyFill="1" applyBorder="1" applyAlignment="1">
      <alignment horizontal="center" wrapText="1"/>
    </xf>
    <xf numFmtId="0" fontId="17" fillId="0" borderId="0" xfId="2" applyFont="1" applyFill="1" applyAlignment="1">
      <alignment horizontal="center" wrapText="1"/>
    </xf>
    <xf numFmtId="0" fontId="11" fillId="0" borderId="1" xfId="2" applyFont="1" applyFill="1" applyBorder="1" applyAlignment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8" fillId="0" borderId="1" xfId="2" applyFont="1" applyFill="1" applyBorder="1" applyAlignment="1">
      <alignment horizontal="center" vertical="center" wrapText="1"/>
    </xf>
    <xf numFmtId="0" fontId="28" fillId="0" borderId="5" xfId="2" applyFont="1" applyFill="1" applyBorder="1" applyAlignment="1">
      <alignment horizontal="center" vertical="center" wrapText="1"/>
    </xf>
    <xf numFmtId="0" fontId="28" fillId="0" borderId="6" xfId="2" applyFont="1" applyFill="1" applyBorder="1" applyAlignment="1">
      <alignment horizontal="center" vertical="center" wrapText="1"/>
    </xf>
    <xf numFmtId="0" fontId="5" fillId="0" borderId="27" xfId="2" applyFont="1" applyFill="1" applyBorder="1" applyAlignment="1">
      <alignment horizontal="center" vertical="center" wrapText="1"/>
    </xf>
    <xf numFmtId="0" fontId="5" fillId="0" borderId="26" xfId="2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horizontal="center" vertical="center" wrapText="1"/>
    </xf>
  </cellXfs>
  <cellStyles count="17">
    <cellStyle name="Обычный" xfId="0" builtinId="0"/>
    <cellStyle name="Обычный 2" xfId="3"/>
    <cellStyle name="Обычный 3" xfId="11"/>
    <cellStyle name="Обычный Лена" xfId="10"/>
    <cellStyle name="Обычный_Таблицы Мун.заказ Стационар" xfId="2"/>
    <cellStyle name="Процентный 2" xfId="12"/>
    <cellStyle name="Финансовый" xfId="1" builtinId="3"/>
    <cellStyle name="Финансовый [0]_Таблицы Мун.заказ Стационар" xfId="15"/>
    <cellStyle name="Финансовый [0]_Таблицы Мун.заказ Стационар 2" xfId="5"/>
    <cellStyle name="Финансовый [0]_Таблицы Мун.заказ Стационар 3" xfId="6"/>
    <cellStyle name="Финансовый [0]_Таблицы Мун.заказ Стационар 5" xfId="7"/>
    <cellStyle name="Финансовый [0]_Таблицы Мун.заказ Стационар 7" xfId="16"/>
    <cellStyle name="Финансовый 10" xfId="13"/>
    <cellStyle name="Финансовый 2" xfId="4"/>
    <cellStyle name="Финансовый_Таблицы Мун.заказ Стационар" xfId="14"/>
    <cellStyle name="Финансовый_Таблицы Мун.заказ Стационар 4" xfId="8"/>
    <cellStyle name="Финансовый_Таблицы Мун.заказ Стационар 5" xfId="9"/>
  </cellStyles>
  <dxfs count="0"/>
  <tableStyles count="0" defaultTableStyle="TableStyleMedium9" defaultPivotStyle="PivotStyleLight16"/>
  <colors>
    <mruColors>
      <color rgb="FFFFCCFF"/>
      <color rgb="FFCC99FF"/>
      <color rgb="FF00CCFF"/>
      <color rgb="FFCCFF99"/>
      <color rgb="FFFF6699"/>
      <color rgb="FF00CC00"/>
      <color rgb="FF99FF66"/>
      <color rgb="FF99FF99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217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217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217</xdr:row>
      <xdr:rowOff>0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217</xdr:row>
      <xdr:rowOff>0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72139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104775</xdr:colOff>
      <xdr:row>72</xdr:row>
      <xdr:rowOff>122939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20</xdr:row>
      <xdr:rowOff>272164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67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62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61950" y="17392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122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81060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87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69573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141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86470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160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25520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129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49584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176</xdr:row>
      <xdr:rowOff>152400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29669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198</xdr:row>
      <xdr:rowOff>152400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5384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3904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205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0" y="453601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214</xdr:row>
      <xdr:rowOff>152400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0" y="48793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231</xdr:row>
      <xdr:rowOff>152400</xdr:rowOff>
    </xdr:from>
    <xdr:ext cx="104775" cy="163419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55372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0" y="5899573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0" y="63447083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0" y="643403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0" y="6986481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71</xdr:row>
      <xdr:rowOff>0</xdr:rowOff>
    </xdr:from>
    <xdr:to>
      <xdr:col>1</xdr:col>
      <xdr:colOff>104775</xdr:colOff>
      <xdr:row>71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9575" y="10782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133350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152400</xdr:rowOff>
    </xdr:from>
    <xdr:to>
      <xdr:col>1</xdr:col>
      <xdr:colOff>104775</xdr:colOff>
      <xdr:row>20</xdr:row>
      <xdr:rowOff>133350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104775</xdr:colOff>
      <xdr:row>71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104775</xdr:colOff>
      <xdr:row>71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104775</xdr:colOff>
      <xdr:row>71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104775</xdr:colOff>
      <xdr:row>71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339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9696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18649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2272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13125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16363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19221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23298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152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6524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9277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12411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15116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15687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1802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18592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66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104775</xdr:colOff>
      <xdr:row>65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112183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104775</xdr:colOff>
      <xdr:row>7</xdr:row>
      <xdr:rowOff>163419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104775</xdr:colOff>
      <xdr:row>76</xdr:row>
      <xdr:rowOff>161304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76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71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402167" y="26119667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152400</xdr:rowOff>
    </xdr:from>
    <xdr:to>
      <xdr:col>1</xdr:col>
      <xdr:colOff>104775</xdr:colOff>
      <xdr:row>19</xdr:row>
      <xdr:rowOff>112619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66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20</xdr:row>
      <xdr:rowOff>152400</xdr:rowOff>
    </xdr:from>
    <xdr:to>
      <xdr:col>1</xdr:col>
      <xdr:colOff>104775</xdr:colOff>
      <xdr:row>21</xdr:row>
      <xdr:rowOff>103095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90525" y="4705350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2906" y="5307806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104775</xdr:colOff>
      <xdr:row>76</xdr:row>
      <xdr:rowOff>700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71475" y="17192625"/>
          <a:ext cx="104775" cy="1697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70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0525" y="179451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58</xdr:row>
      <xdr:rowOff>53439</xdr:rowOff>
    </xdr:from>
    <xdr:to>
      <xdr:col>7</xdr:col>
      <xdr:colOff>104775</xdr:colOff>
      <xdr:row>59</xdr:row>
      <xdr:rowOff>4598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611590" y="7265225"/>
          <a:ext cx="104775" cy="13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17</xdr:row>
      <xdr:rowOff>152400</xdr:rowOff>
    </xdr:from>
    <xdr:to>
      <xdr:col>1</xdr:col>
      <xdr:colOff>104775</xdr:colOff>
      <xdr:row>18</xdr:row>
      <xdr:rowOff>91189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104775</xdr:colOff>
      <xdr:row>69</xdr:row>
      <xdr:rowOff>136712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104775</xdr:colOff>
      <xdr:row>18</xdr:row>
      <xdr:rowOff>141194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64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15</xdr:row>
      <xdr:rowOff>152400</xdr:rowOff>
    </xdr:from>
    <xdr:to>
      <xdr:col>1</xdr:col>
      <xdr:colOff>104775</xdr:colOff>
      <xdr:row>16</xdr:row>
      <xdr:rowOff>81664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4562475"/>
          <a:ext cx="104775" cy="1388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59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173069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L270"/>
  <sheetViews>
    <sheetView view="pageBreakPreview" topLeftCell="B1" zoomScale="75" zoomScaleNormal="100" zoomScaleSheetLayoutView="75" workbookViewId="0">
      <pane xSplit="1" ySplit="8" topLeftCell="C105" activePane="bottomRight" state="frozen"/>
      <selection activeCell="B1" sqref="B1"/>
      <selection pane="topRight" activeCell="C1" sqref="C1"/>
      <selection pane="bottomLeft" activeCell="B8" sqref="B8"/>
      <selection pane="bottomRight" activeCell="I5" sqref="I5"/>
    </sheetView>
  </sheetViews>
  <sheetFormatPr defaultColWidth="9.140625" defaultRowHeight="15" x14ac:dyDescent="0.25"/>
  <cols>
    <col min="1" max="1" width="4.7109375" style="51" hidden="1" customWidth="1"/>
    <col min="2" max="2" width="45" style="51" customWidth="1"/>
    <col min="3" max="3" width="11.42578125" style="51" customWidth="1"/>
    <col min="4" max="4" width="16.7109375" style="51" customWidth="1"/>
    <col min="5" max="6" width="13.42578125" style="51" customWidth="1"/>
    <col min="7" max="7" width="14" style="51" customWidth="1"/>
    <col min="8" max="8" width="12" style="51" customWidth="1"/>
    <col min="9" max="9" width="14.42578125" style="51" customWidth="1"/>
    <col min="10" max="10" width="10.28515625" style="51" customWidth="1"/>
    <col min="11" max="11" width="10.140625" style="51" customWidth="1"/>
    <col min="12" max="12" width="0" style="51" hidden="1" customWidth="1"/>
    <col min="13" max="16" width="11" style="51" customWidth="1"/>
    <col min="17" max="17" width="10.5703125" style="51" customWidth="1"/>
    <col min="18" max="18" width="11.42578125" style="51" hidden="1" customWidth="1"/>
    <col min="19" max="19" width="15.7109375" style="51" hidden="1" customWidth="1"/>
    <col min="20" max="20" width="10.140625" style="51" customWidth="1"/>
    <col min="21" max="21" width="15.7109375" style="51" customWidth="1"/>
    <col min="22" max="22" width="9.140625" style="51"/>
    <col min="23" max="23" width="15.140625" style="51" customWidth="1"/>
    <col min="24" max="24" width="9.5703125" style="51" bestFit="1" customWidth="1"/>
    <col min="25" max="16384" width="9.140625" style="51"/>
  </cols>
  <sheetData>
    <row r="1" spans="1:18" ht="39" customHeight="1" x14ac:dyDescent="0.25">
      <c r="F1" s="542" t="s">
        <v>228</v>
      </c>
      <c r="G1" s="542"/>
      <c r="H1" s="542"/>
      <c r="I1" s="528"/>
      <c r="J1" s="528"/>
      <c r="K1" s="528"/>
    </row>
    <row r="3" spans="1:18" s="2" customFormat="1" ht="30.75" customHeight="1" x14ac:dyDescent="0.25">
      <c r="B3" s="543" t="s">
        <v>157</v>
      </c>
      <c r="C3" s="543"/>
      <c r="D3" s="543"/>
      <c r="E3" s="543"/>
      <c r="F3" s="543"/>
      <c r="G3" s="543"/>
      <c r="H3" s="543"/>
      <c r="I3" s="529"/>
      <c r="J3" s="529"/>
      <c r="K3" s="529"/>
    </row>
    <row r="4" spans="1:18" ht="10.5" customHeight="1" thickBot="1" x14ac:dyDescent="0.3"/>
    <row r="5" spans="1:18" ht="30.75" customHeight="1" x14ac:dyDescent="0.3">
      <c r="B5" s="52" t="s">
        <v>156</v>
      </c>
      <c r="C5" s="547" t="s">
        <v>1</v>
      </c>
      <c r="D5" s="547" t="s">
        <v>154</v>
      </c>
      <c r="E5" s="553" t="s">
        <v>155</v>
      </c>
      <c r="F5" s="550" t="s">
        <v>0</v>
      </c>
      <c r="G5" s="547" t="s">
        <v>2</v>
      </c>
      <c r="H5" s="544" t="s">
        <v>3</v>
      </c>
      <c r="I5" s="514"/>
      <c r="J5" s="514"/>
      <c r="K5" s="514"/>
    </row>
    <row r="6" spans="1:18" ht="15.75" customHeight="1" x14ac:dyDescent="0.3">
      <c r="B6" s="53"/>
      <c r="C6" s="548"/>
      <c r="D6" s="548"/>
      <c r="E6" s="554"/>
      <c r="F6" s="551"/>
      <c r="G6" s="548"/>
      <c r="H6" s="545"/>
      <c r="I6" s="514"/>
      <c r="J6" s="514"/>
      <c r="K6" s="514"/>
    </row>
    <row r="7" spans="1:18" ht="45.75" customHeight="1" thickBot="1" x14ac:dyDescent="0.3">
      <c r="A7" s="51" t="s">
        <v>71</v>
      </c>
      <c r="B7" s="54" t="s">
        <v>4</v>
      </c>
      <c r="C7" s="549"/>
      <c r="D7" s="549"/>
      <c r="E7" s="555"/>
      <c r="F7" s="552"/>
      <c r="G7" s="549"/>
      <c r="H7" s="546"/>
      <c r="I7" s="514"/>
      <c r="J7" s="514"/>
      <c r="K7" s="514"/>
    </row>
    <row r="8" spans="1:18" s="99" customFormat="1" ht="15.75" thickBot="1" x14ac:dyDescent="0.3">
      <c r="B8" s="55">
        <v>1</v>
      </c>
      <c r="C8" s="315">
        <v>2</v>
      </c>
      <c r="D8" s="315">
        <v>3</v>
      </c>
      <c r="E8" s="94">
        <v>4</v>
      </c>
      <c r="F8" s="94">
        <v>5</v>
      </c>
      <c r="G8" s="94">
        <v>6</v>
      </c>
      <c r="H8" s="94">
        <v>7</v>
      </c>
      <c r="I8" s="515"/>
      <c r="J8" s="515"/>
      <c r="K8" s="515"/>
    </row>
    <row r="9" spans="1:18" s="99" customFormat="1" ht="43.5" x14ac:dyDescent="0.25">
      <c r="B9" s="340" t="s">
        <v>158</v>
      </c>
      <c r="C9" s="341"/>
      <c r="D9" s="341"/>
      <c r="E9" s="352"/>
      <c r="F9" s="352"/>
      <c r="G9" s="500"/>
      <c r="H9" s="500"/>
      <c r="I9" s="515"/>
      <c r="J9" s="515"/>
      <c r="K9" s="515"/>
    </row>
    <row r="10" spans="1:18" s="99" customFormat="1" x14ac:dyDescent="0.25">
      <c r="B10" s="56" t="s">
        <v>5</v>
      </c>
      <c r="C10" s="57"/>
      <c r="D10" s="27"/>
      <c r="E10" s="181"/>
      <c r="F10" s="181"/>
      <c r="G10" s="339"/>
      <c r="H10" s="339"/>
      <c r="I10" s="515"/>
      <c r="J10" s="515"/>
      <c r="K10" s="515"/>
    </row>
    <row r="11" spans="1:18" s="99" customFormat="1" x14ac:dyDescent="0.25">
      <c r="B11" s="38" t="s">
        <v>159</v>
      </c>
      <c r="C11" s="42">
        <v>340</v>
      </c>
      <c r="D11" s="342"/>
      <c r="E11" s="181">
        <v>952</v>
      </c>
      <c r="F11" s="100">
        <v>15.1</v>
      </c>
      <c r="G11" s="146">
        <f>ROUND(H11/C11,0)</f>
        <v>42</v>
      </c>
      <c r="H11" s="507">
        <f>ROUND(E11*F11,0)</f>
        <v>14375</v>
      </c>
      <c r="I11" s="516"/>
      <c r="J11" s="516"/>
      <c r="K11" s="516"/>
    </row>
    <row r="12" spans="1:18" s="99" customFormat="1" x14ac:dyDescent="0.25">
      <c r="B12" s="38" t="s">
        <v>25</v>
      </c>
      <c r="C12" s="42">
        <v>340</v>
      </c>
      <c r="D12" s="342"/>
      <c r="E12" s="181">
        <v>1295</v>
      </c>
      <c r="F12" s="100">
        <v>14.7</v>
      </c>
      <c r="G12" s="146">
        <f t="shared" ref="G12:G29" si="0">ROUND(H12/C12,0)</f>
        <v>56</v>
      </c>
      <c r="H12" s="507">
        <f t="shared" ref="H12:H29" si="1">ROUND(E12*F12,0)</f>
        <v>19037</v>
      </c>
      <c r="I12" s="516"/>
      <c r="J12" s="516"/>
      <c r="K12" s="516"/>
    </row>
    <row r="13" spans="1:18" s="99" customFormat="1" x14ac:dyDescent="0.25">
      <c r="B13" s="38" t="s">
        <v>36</v>
      </c>
      <c r="C13" s="42">
        <v>340</v>
      </c>
      <c r="D13" s="342"/>
      <c r="E13" s="181">
        <v>1149</v>
      </c>
      <c r="F13" s="100">
        <v>14.2</v>
      </c>
      <c r="G13" s="146">
        <f t="shared" si="0"/>
        <v>48</v>
      </c>
      <c r="H13" s="507">
        <f t="shared" si="1"/>
        <v>16316</v>
      </c>
      <c r="I13" s="516"/>
      <c r="J13" s="516"/>
      <c r="K13" s="516"/>
      <c r="R13" s="505"/>
    </row>
    <row r="14" spans="1:18" s="99" customFormat="1" x14ac:dyDescent="0.25">
      <c r="B14" s="38" t="s">
        <v>160</v>
      </c>
      <c r="C14" s="42">
        <v>340</v>
      </c>
      <c r="D14" s="342"/>
      <c r="E14" s="181">
        <v>968</v>
      </c>
      <c r="F14" s="100">
        <v>13</v>
      </c>
      <c r="G14" s="146">
        <f t="shared" si="0"/>
        <v>37</v>
      </c>
      <c r="H14" s="507">
        <f t="shared" si="1"/>
        <v>12584</v>
      </c>
      <c r="I14" s="516"/>
      <c r="J14" s="516"/>
      <c r="K14" s="516"/>
      <c r="R14" s="505"/>
    </row>
    <row r="15" spans="1:18" s="99" customFormat="1" x14ac:dyDescent="0.25">
      <c r="B15" s="38" t="s">
        <v>55</v>
      </c>
      <c r="C15" s="42">
        <v>340</v>
      </c>
      <c r="D15" s="342"/>
      <c r="E15" s="181">
        <v>865</v>
      </c>
      <c r="F15" s="100">
        <v>16.899999999999999</v>
      </c>
      <c r="G15" s="146">
        <f t="shared" si="0"/>
        <v>43</v>
      </c>
      <c r="H15" s="507">
        <f t="shared" si="1"/>
        <v>14619</v>
      </c>
      <c r="I15" s="516"/>
      <c r="J15" s="516"/>
      <c r="K15" s="516"/>
      <c r="R15" s="505"/>
    </row>
    <row r="16" spans="1:18" s="99" customFormat="1" x14ac:dyDescent="0.25">
      <c r="B16" s="38" t="s">
        <v>13</v>
      </c>
      <c r="C16" s="42">
        <v>340</v>
      </c>
      <c r="D16" s="342"/>
      <c r="E16" s="181">
        <v>1366</v>
      </c>
      <c r="F16" s="353">
        <v>11.7</v>
      </c>
      <c r="G16" s="146">
        <f t="shared" si="0"/>
        <v>47</v>
      </c>
      <c r="H16" s="507">
        <f t="shared" si="1"/>
        <v>15982</v>
      </c>
      <c r="I16" s="516"/>
      <c r="J16" s="516"/>
      <c r="K16" s="516"/>
      <c r="R16" s="505"/>
    </row>
    <row r="17" spans="2:18" s="99" customFormat="1" x14ac:dyDescent="0.25">
      <c r="B17" s="38" t="s">
        <v>161</v>
      </c>
      <c r="C17" s="42">
        <v>340</v>
      </c>
      <c r="D17" s="342"/>
      <c r="E17" s="181">
        <v>720</v>
      </c>
      <c r="F17" s="100">
        <v>15.5</v>
      </c>
      <c r="G17" s="146">
        <f t="shared" si="0"/>
        <v>33</v>
      </c>
      <c r="H17" s="507">
        <f t="shared" si="1"/>
        <v>11160</v>
      </c>
      <c r="I17" s="516"/>
      <c r="J17" s="516"/>
      <c r="K17" s="516"/>
      <c r="R17" s="505"/>
    </row>
    <row r="18" spans="2:18" s="99" customFormat="1" x14ac:dyDescent="0.25">
      <c r="B18" s="38" t="s">
        <v>162</v>
      </c>
      <c r="C18" s="42">
        <v>340</v>
      </c>
      <c r="D18" s="342"/>
      <c r="E18" s="181">
        <v>364</v>
      </c>
      <c r="F18" s="100">
        <v>14</v>
      </c>
      <c r="G18" s="146">
        <f t="shared" si="0"/>
        <v>15</v>
      </c>
      <c r="H18" s="507">
        <f t="shared" si="1"/>
        <v>5096</v>
      </c>
      <c r="I18" s="516"/>
      <c r="J18" s="516"/>
      <c r="K18" s="516"/>
    </row>
    <row r="19" spans="2:18" s="99" customFormat="1" x14ac:dyDescent="0.25">
      <c r="B19" s="38" t="s">
        <v>163</v>
      </c>
      <c r="C19" s="42">
        <v>340</v>
      </c>
      <c r="D19" s="342"/>
      <c r="E19" s="181">
        <v>899</v>
      </c>
      <c r="F19" s="100">
        <v>14</v>
      </c>
      <c r="G19" s="146">
        <f t="shared" si="0"/>
        <v>37</v>
      </c>
      <c r="H19" s="507">
        <f t="shared" si="1"/>
        <v>12586</v>
      </c>
      <c r="I19" s="516"/>
      <c r="J19" s="516"/>
      <c r="K19" s="516"/>
    </row>
    <row r="20" spans="2:18" s="99" customFormat="1" x14ac:dyDescent="0.25">
      <c r="B20" s="38" t="s">
        <v>53</v>
      </c>
      <c r="C20" s="42">
        <v>340</v>
      </c>
      <c r="D20" s="342"/>
      <c r="E20" s="181">
        <v>472</v>
      </c>
      <c r="F20" s="100">
        <v>18</v>
      </c>
      <c r="G20" s="146">
        <f t="shared" si="0"/>
        <v>25</v>
      </c>
      <c r="H20" s="507">
        <f t="shared" si="1"/>
        <v>8496</v>
      </c>
      <c r="I20" s="516"/>
      <c r="J20" s="516"/>
      <c r="K20" s="516"/>
    </row>
    <row r="21" spans="2:18" s="99" customFormat="1" hidden="1" x14ac:dyDescent="0.25">
      <c r="B21" s="343" t="s">
        <v>164</v>
      </c>
      <c r="C21" s="42">
        <v>340</v>
      </c>
      <c r="D21" s="342"/>
      <c r="E21" s="354"/>
      <c r="F21" s="355">
        <v>16</v>
      </c>
      <c r="G21" s="146">
        <f t="shared" si="0"/>
        <v>0</v>
      </c>
      <c r="H21" s="507">
        <f t="shared" si="1"/>
        <v>0</v>
      </c>
      <c r="I21" s="516"/>
      <c r="J21" s="516"/>
      <c r="K21" s="516"/>
    </row>
    <row r="22" spans="2:18" s="99" customFormat="1" x14ac:dyDescent="0.25">
      <c r="B22" s="38" t="s">
        <v>165</v>
      </c>
      <c r="C22" s="42">
        <v>340</v>
      </c>
      <c r="D22" s="342"/>
      <c r="E22" s="181">
        <v>680</v>
      </c>
      <c r="F22" s="100">
        <v>16.5</v>
      </c>
      <c r="G22" s="146">
        <f t="shared" si="0"/>
        <v>33</v>
      </c>
      <c r="H22" s="507">
        <f t="shared" si="1"/>
        <v>11220</v>
      </c>
      <c r="I22" s="516"/>
      <c r="J22" s="516"/>
      <c r="K22" s="516"/>
    </row>
    <row r="23" spans="2:18" s="99" customFormat="1" x14ac:dyDescent="0.25">
      <c r="B23" s="38" t="s">
        <v>14</v>
      </c>
      <c r="C23" s="42">
        <v>340</v>
      </c>
      <c r="D23" s="342"/>
      <c r="E23" s="181">
        <v>1313</v>
      </c>
      <c r="F23" s="100">
        <v>10.1</v>
      </c>
      <c r="G23" s="146">
        <f t="shared" si="0"/>
        <v>39</v>
      </c>
      <c r="H23" s="507">
        <f t="shared" si="1"/>
        <v>13261</v>
      </c>
      <c r="I23" s="516"/>
      <c r="J23" s="516"/>
      <c r="K23" s="516"/>
    </row>
    <row r="24" spans="2:18" s="99" customFormat="1" x14ac:dyDescent="0.25">
      <c r="B24" s="38" t="s">
        <v>78</v>
      </c>
      <c r="C24" s="42">
        <v>340</v>
      </c>
      <c r="D24" s="342"/>
      <c r="E24" s="181">
        <v>731</v>
      </c>
      <c r="F24" s="100">
        <v>8</v>
      </c>
      <c r="G24" s="146">
        <f t="shared" si="0"/>
        <v>17</v>
      </c>
      <c r="H24" s="507">
        <f t="shared" si="1"/>
        <v>5848</v>
      </c>
      <c r="I24" s="516"/>
      <c r="J24" s="516"/>
      <c r="K24" s="516"/>
    </row>
    <row r="25" spans="2:18" s="99" customFormat="1" x14ac:dyDescent="0.25">
      <c r="B25" s="38" t="s">
        <v>26</v>
      </c>
      <c r="C25" s="42">
        <v>340</v>
      </c>
      <c r="D25" s="342"/>
      <c r="E25" s="181">
        <v>2615</v>
      </c>
      <c r="F25" s="100">
        <v>6.5</v>
      </c>
      <c r="G25" s="146">
        <f t="shared" si="0"/>
        <v>50</v>
      </c>
      <c r="H25" s="507">
        <f t="shared" si="1"/>
        <v>16998</v>
      </c>
      <c r="I25" s="516"/>
      <c r="J25" s="516"/>
      <c r="K25" s="516"/>
    </row>
    <row r="26" spans="2:18" s="99" customFormat="1" x14ac:dyDescent="0.25">
      <c r="B26" s="38" t="s">
        <v>52</v>
      </c>
      <c r="C26" s="42">
        <v>340</v>
      </c>
      <c r="D26" s="342"/>
      <c r="E26" s="181">
        <v>1275</v>
      </c>
      <c r="F26" s="100">
        <v>14.4</v>
      </c>
      <c r="G26" s="146">
        <f t="shared" si="0"/>
        <v>54</v>
      </c>
      <c r="H26" s="507">
        <f t="shared" si="1"/>
        <v>18360</v>
      </c>
      <c r="I26" s="516"/>
      <c r="J26" s="516"/>
      <c r="K26" s="516"/>
    </row>
    <row r="27" spans="2:18" s="99" customFormat="1" x14ac:dyDescent="0.25">
      <c r="B27" s="38" t="s">
        <v>9</v>
      </c>
      <c r="C27" s="42">
        <v>340</v>
      </c>
      <c r="D27" s="342"/>
      <c r="E27" s="181">
        <v>1308</v>
      </c>
      <c r="F27" s="100">
        <v>7.8</v>
      </c>
      <c r="G27" s="146">
        <f t="shared" si="0"/>
        <v>30</v>
      </c>
      <c r="H27" s="507">
        <f t="shared" si="1"/>
        <v>10202</v>
      </c>
      <c r="I27" s="516"/>
      <c r="J27" s="516"/>
      <c r="K27" s="516"/>
    </row>
    <row r="28" spans="2:18" s="99" customFormat="1" x14ac:dyDescent="0.25">
      <c r="B28" s="38" t="s">
        <v>17</v>
      </c>
      <c r="C28" s="42">
        <v>340</v>
      </c>
      <c r="D28" s="342"/>
      <c r="E28" s="181">
        <v>844</v>
      </c>
      <c r="F28" s="100">
        <v>13.7</v>
      </c>
      <c r="G28" s="146">
        <f t="shared" si="0"/>
        <v>34</v>
      </c>
      <c r="H28" s="507">
        <f t="shared" si="1"/>
        <v>11563</v>
      </c>
      <c r="I28" s="516"/>
      <c r="J28" s="516"/>
      <c r="K28" s="516"/>
    </row>
    <row r="29" spans="2:18" s="99" customFormat="1" x14ac:dyDescent="0.25">
      <c r="B29" s="38" t="s">
        <v>56</v>
      </c>
      <c r="C29" s="42">
        <v>340</v>
      </c>
      <c r="D29" s="342"/>
      <c r="E29" s="181">
        <v>720</v>
      </c>
      <c r="F29" s="100">
        <v>16</v>
      </c>
      <c r="G29" s="146">
        <f t="shared" si="0"/>
        <v>34</v>
      </c>
      <c r="H29" s="507">
        <f t="shared" si="1"/>
        <v>11520</v>
      </c>
      <c r="I29" s="516"/>
      <c r="J29" s="516"/>
      <c r="K29" s="516"/>
    </row>
    <row r="30" spans="2:18" s="99" customFormat="1" x14ac:dyDescent="0.25">
      <c r="B30" s="101" t="s">
        <v>6</v>
      </c>
      <c r="C30" s="44"/>
      <c r="D30" s="236"/>
      <c r="E30" s="182">
        <f>SUM(E11:E29)</f>
        <v>18536</v>
      </c>
      <c r="F30" s="158">
        <f>H30/E30</f>
        <v>12.366368148467846</v>
      </c>
      <c r="G30" s="130">
        <v>674</v>
      </c>
      <c r="H30" s="509">
        <v>229223</v>
      </c>
      <c r="I30" s="517"/>
      <c r="J30" s="517"/>
      <c r="K30" s="517"/>
    </row>
    <row r="31" spans="2:18" s="99" customFormat="1" x14ac:dyDescent="0.25">
      <c r="B31" s="19" t="s">
        <v>116</v>
      </c>
      <c r="C31" s="9"/>
      <c r="D31" s="129"/>
      <c r="E31" s="146"/>
      <c r="F31" s="181"/>
      <c r="G31" s="181"/>
      <c r="H31" s="501"/>
      <c r="I31" s="515"/>
      <c r="J31" s="515"/>
      <c r="K31" s="515"/>
    </row>
    <row r="32" spans="2:18" s="99" customFormat="1" x14ac:dyDescent="0.25">
      <c r="B32" s="20" t="s">
        <v>89</v>
      </c>
      <c r="C32" s="9"/>
      <c r="D32" s="129"/>
      <c r="E32" s="146">
        <f>E33+E34+E39+E45+E46+E47+E48</f>
        <v>121310</v>
      </c>
      <c r="F32" s="181"/>
      <c r="G32" s="181"/>
      <c r="H32" s="502"/>
      <c r="I32" s="515"/>
      <c r="J32" s="515"/>
      <c r="K32" s="515"/>
    </row>
    <row r="33" spans="2:11" s="99" customFormat="1" hidden="1" x14ac:dyDescent="0.25">
      <c r="B33" s="20" t="s">
        <v>105</v>
      </c>
      <c r="C33" s="9"/>
      <c r="D33" s="129"/>
      <c r="E33" s="146"/>
      <c r="F33" s="181"/>
      <c r="G33" s="181"/>
      <c r="H33" s="339"/>
      <c r="I33" s="515"/>
      <c r="J33" s="515"/>
      <c r="K33" s="515"/>
    </row>
    <row r="34" spans="2:11" s="99" customFormat="1" ht="30" hidden="1" x14ac:dyDescent="0.25">
      <c r="B34" s="20" t="s">
        <v>106</v>
      </c>
      <c r="C34" s="102"/>
      <c r="D34" s="102"/>
      <c r="E34" s="175">
        <f>E35+E36+E37+E38</f>
        <v>0</v>
      </c>
      <c r="F34" s="181"/>
      <c r="G34" s="181"/>
      <c r="H34" s="503"/>
      <c r="I34" s="515"/>
      <c r="J34" s="515"/>
      <c r="K34" s="515"/>
    </row>
    <row r="35" spans="2:11" s="99" customFormat="1" ht="30" hidden="1" x14ac:dyDescent="0.25">
      <c r="B35" s="20" t="s">
        <v>107</v>
      </c>
      <c r="C35" s="102"/>
      <c r="D35" s="102"/>
      <c r="E35" s="175"/>
      <c r="F35" s="181"/>
      <c r="G35" s="181"/>
      <c r="H35" s="503"/>
      <c r="I35" s="515"/>
      <c r="J35" s="515"/>
      <c r="K35" s="515"/>
    </row>
    <row r="36" spans="2:11" s="99" customFormat="1" ht="30" hidden="1" x14ac:dyDescent="0.25">
      <c r="B36" s="20" t="s">
        <v>108</v>
      </c>
      <c r="C36" s="102"/>
      <c r="D36" s="102"/>
      <c r="E36" s="175"/>
      <c r="F36" s="181"/>
      <c r="G36" s="181"/>
      <c r="H36" s="502"/>
      <c r="I36" s="515"/>
      <c r="J36" s="515"/>
      <c r="K36" s="515"/>
    </row>
    <row r="37" spans="2:11" s="99" customFormat="1" ht="45" hidden="1" x14ac:dyDescent="0.25">
      <c r="B37" s="20" t="s">
        <v>110</v>
      </c>
      <c r="C37" s="102"/>
      <c r="D37" s="102"/>
      <c r="E37" s="175"/>
      <c r="F37" s="181"/>
      <c r="G37" s="181"/>
      <c r="H37" s="339"/>
      <c r="I37" s="515"/>
      <c r="J37" s="515"/>
      <c r="K37" s="515"/>
    </row>
    <row r="38" spans="2:11" s="99" customFormat="1" ht="45" hidden="1" x14ac:dyDescent="0.25">
      <c r="B38" s="20" t="s">
        <v>109</v>
      </c>
      <c r="C38" s="102"/>
      <c r="D38" s="102"/>
      <c r="E38" s="175"/>
      <c r="F38" s="181"/>
      <c r="G38" s="181"/>
      <c r="H38" s="502"/>
      <c r="I38" s="515"/>
      <c r="J38" s="515"/>
      <c r="K38" s="515"/>
    </row>
    <row r="39" spans="2:11" s="99" customFormat="1" ht="45" hidden="1" x14ac:dyDescent="0.25">
      <c r="B39" s="20" t="s">
        <v>127</v>
      </c>
      <c r="C39" s="102"/>
      <c r="D39" s="102"/>
      <c r="E39" s="175">
        <f>E40+E41+E42+E43+E44</f>
        <v>0</v>
      </c>
      <c r="F39" s="181"/>
      <c r="G39" s="181"/>
      <c r="H39" s="502"/>
      <c r="I39" s="515"/>
      <c r="J39" s="515"/>
      <c r="K39" s="515"/>
    </row>
    <row r="40" spans="2:11" s="99" customFormat="1" ht="30" hidden="1" x14ac:dyDescent="0.25">
      <c r="B40" s="20" t="s">
        <v>128</v>
      </c>
      <c r="C40" s="102"/>
      <c r="D40" s="102"/>
      <c r="E40" s="175"/>
      <c r="F40" s="181"/>
      <c r="G40" s="181"/>
      <c r="H40" s="339"/>
      <c r="I40" s="515"/>
      <c r="J40" s="515"/>
      <c r="K40" s="515"/>
    </row>
    <row r="41" spans="2:11" s="99" customFormat="1" ht="60" hidden="1" x14ac:dyDescent="0.25">
      <c r="B41" s="20" t="s">
        <v>129</v>
      </c>
      <c r="C41" s="102"/>
      <c r="D41" s="102"/>
      <c r="E41" s="175"/>
      <c r="F41" s="181"/>
      <c r="G41" s="181"/>
      <c r="H41" s="503"/>
      <c r="I41" s="515"/>
      <c r="J41" s="515"/>
      <c r="K41" s="515"/>
    </row>
    <row r="42" spans="2:11" s="99" customFormat="1" ht="45" hidden="1" x14ac:dyDescent="0.25">
      <c r="B42" s="20" t="s">
        <v>130</v>
      </c>
      <c r="C42" s="102"/>
      <c r="D42" s="102"/>
      <c r="E42" s="175"/>
      <c r="F42" s="181"/>
      <c r="G42" s="181"/>
      <c r="H42" s="502"/>
      <c r="I42" s="515"/>
      <c r="J42" s="515"/>
      <c r="K42" s="515"/>
    </row>
    <row r="43" spans="2:11" s="99" customFormat="1" ht="30" hidden="1" x14ac:dyDescent="0.25">
      <c r="B43" s="20" t="s">
        <v>131</v>
      </c>
      <c r="C43" s="102"/>
      <c r="D43" s="102"/>
      <c r="E43" s="175"/>
      <c r="F43" s="181"/>
      <c r="G43" s="181"/>
      <c r="H43" s="339"/>
      <c r="I43" s="515"/>
      <c r="J43" s="515"/>
      <c r="K43" s="515"/>
    </row>
    <row r="44" spans="2:11" s="99" customFormat="1" ht="30" hidden="1" x14ac:dyDescent="0.25">
      <c r="B44" s="20" t="s">
        <v>132</v>
      </c>
      <c r="C44" s="102"/>
      <c r="D44" s="102"/>
      <c r="E44" s="175"/>
      <c r="F44" s="181"/>
      <c r="G44" s="181"/>
      <c r="H44" s="503"/>
      <c r="I44" s="515"/>
      <c r="J44" s="515"/>
      <c r="K44" s="515"/>
    </row>
    <row r="45" spans="2:11" s="99" customFormat="1" ht="45" x14ac:dyDescent="0.25">
      <c r="B45" s="20" t="s">
        <v>133</v>
      </c>
      <c r="C45" s="102"/>
      <c r="D45" s="102"/>
      <c r="E45" s="175">
        <v>2000</v>
      </c>
      <c r="F45" s="181"/>
      <c r="G45" s="181"/>
      <c r="H45" s="502"/>
      <c r="I45" s="515"/>
      <c r="J45" s="515"/>
      <c r="K45" s="515"/>
    </row>
    <row r="46" spans="2:11" s="99" customFormat="1" ht="30" hidden="1" x14ac:dyDescent="0.25">
      <c r="B46" s="20" t="s">
        <v>134</v>
      </c>
      <c r="C46" s="102"/>
      <c r="D46" s="102"/>
      <c r="E46" s="175"/>
      <c r="F46" s="181"/>
      <c r="G46" s="181"/>
      <c r="H46" s="339"/>
      <c r="I46" s="515"/>
      <c r="J46" s="515"/>
      <c r="K46" s="515"/>
    </row>
    <row r="47" spans="2:11" s="99" customFormat="1" ht="30" hidden="1" x14ac:dyDescent="0.25">
      <c r="B47" s="20" t="s">
        <v>135</v>
      </c>
      <c r="C47" s="102"/>
      <c r="D47" s="102"/>
      <c r="E47" s="175"/>
      <c r="F47" s="181"/>
      <c r="G47" s="181"/>
      <c r="H47" s="502"/>
      <c r="I47" s="515"/>
      <c r="J47" s="515"/>
      <c r="K47" s="515"/>
    </row>
    <row r="48" spans="2:11" s="99" customFormat="1" x14ac:dyDescent="0.25">
      <c r="B48" s="20" t="s">
        <v>136</v>
      </c>
      <c r="C48" s="102"/>
      <c r="D48" s="102"/>
      <c r="E48" s="146">
        <v>119310</v>
      </c>
      <c r="F48" s="181"/>
      <c r="G48" s="181"/>
      <c r="H48" s="502"/>
      <c r="I48" s="515"/>
      <c r="J48" s="515"/>
      <c r="K48" s="515"/>
    </row>
    <row r="49" spans="2:11" s="99" customFormat="1" x14ac:dyDescent="0.25">
      <c r="B49" s="26" t="s">
        <v>87</v>
      </c>
      <c r="C49" s="9"/>
      <c r="D49" s="129"/>
      <c r="E49" s="146"/>
      <c r="F49" s="181"/>
      <c r="G49" s="181"/>
      <c r="H49" s="339"/>
      <c r="I49" s="515"/>
      <c r="J49" s="515"/>
      <c r="K49" s="515"/>
    </row>
    <row r="50" spans="2:11" s="99" customFormat="1" hidden="1" x14ac:dyDescent="0.25">
      <c r="B50" s="288" t="s">
        <v>104</v>
      </c>
      <c r="C50" s="9"/>
      <c r="D50" s="129"/>
      <c r="E50" s="146"/>
      <c r="F50" s="181"/>
      <c r="G50" s="181"/>
      <c r="H50" s="503"/>
      <c r="I50" s="515"/>
      <c r="J50" s="515"/>
      <c r="K50" s="515"/>
    </row>
    <row r="51" spans="2:11" s="99" customFormat="1" ht="30" x14ac:dyDescent="0.25">
      <c r="B51" s="26" t="s">
        <v>88</v>
      </c>
      <c r="C51" s="9"/>
      <c r="D51" s="129"/>
      <c r="E51" s="146">
        <v>13000</v>
      </c>
      <c r="F51" s="181"/>
      <c r="G51" s="181"/>
      <c r="H51" s="339"/>
      <c r="I51" s="515"/>
      <c r="J51" s="515"/>
      <c r="K51" s="515"/>
    </row>
    <row r="52" spans="2:11" s="99" customFormat="1" ht="30" hidden="1" x14ac:dyDescent="0.25">
      <c r="B52" s="344" t="s">
        <v>118</v>
      </c>
      <c r="C52" s="345"/>
      <c r="D52" s="129"/>
      <c r="E52" s="146"/>
      <c r="F52" s="181"/>
      <c r="G52" s="181"/>
      <c r="H52" s="503"/>
      <c r="I52" s="515"/>
      <c r="J52" s="515"/>
      <c r="K52" s="515"/>
    </row>
    <row r="53" spans="2:11" s="99" customFormat="1" x14ac:dyDescent="0.25">
      <c r="B53" s="288" t="s">
        <v>152</v>
      </c>
      <c r="C53" s="9"/>
      <c r="D53" s="129"/>
      <c r="E53" s="146">
        <v>13000</v>
      </c>
      <c r="F53" s="181"/>
      <c r="G53" s="181"/>
      <c r="H53" s="503"/>
      <c r="I53" s="515"/>
      <c r="J53" s="515"/>
      <c r="K53" s="515"/>
    </row>
    <row r="54" spans="2:11" s="99" customFormat="1" x14ac:dyDescent="0.25">
      <c r="B54" s="21" t="s">
        <v>115</v>
      </c>
      <c r="C54" s="9"/>
      <c r="D54" s="129"/>
      <c r="E54" s="130">
        <f>E32+ROUND(E49*3.2,0)+E51</f>
        <v>134310</v>
      </c>
      <c r="F54" s="181"/>
      <c r="G54" s="181"/>
      <c r="H54" s="503"/>
      <c r="I54" s="515"/>
      <c r="J54" s="515"/>
      <c r="K54" s="515"/>
    </row>
    <row r="55" spans="2:11" s="99" customFormat="1" ht="15.75" x14ac:dyDescent="0.25">
      <c r="B55" s="533" t="s">
        <v>90</v>
      </c>
      <c r="C55" s="44"/>
      <c r="D55" s="236"/>
      <c r="E55" s="181"/>
      <c r="F55" s="181"/>
      <c r="G55" s="181"/>
      <c r="H55" s="502"/>
      <c r="I55" s="515"/>
      <c r="J55" s="515"/>
      <c r="K55" s="515"/>
    </row>
    <row r="56" spans="2:11" s="99" customFormat="1" x14ac:dyDescent="0.25">
      <c r="B56" s="347" t="s">
        <v>31</v>
      </c>
      <c r="C56" s="44"/>
      <c r="D56" s="236"/>
      <c r="E56" s="181">
        <v>24000</v>
      </c>
      <c r="F56" s="181"/>
      <c r="G56" s="181"/>
      <c r="H56" s="502"/>
      <c r="I56" s="515"/>
      <c r="J56" s="515"/>
      <c r="K56" s="515"/>
    </row>
    <row r="57" spans="2:11" s="99" customFormat="1" x14ac:dyDescent="0.25">
      <c r="B57" s="346" t="s">
        <v>19</v>
      </c>
      <c r="C57" s="44"/>
      <c r="D57" s="236"/>
      <c r="E57" s="181">
        <v>2500</v>
      </c>
      <c r="F57" s="181"/>
      <c r="G57" s="181"/>
      <c r="H57" s="501"/>
      <c r="I57" s="515"/>
      <c r="J57" s="515"/>
      <c r="K57" s="515"/>
    </row>
    <row r="58" spans="2:11" s="99" customFormat="1" x14ac:dyDescent="0.25">
      <c r="B58" s="347" t="s">
        <v>166</v>
      </c>
      <c r="C58" s="44"/>
      <c r="D58" s="236"/>
      <c r="E58" s="181">
        <v>90</v>
      </c>
      <c r="F58" s="181"/>
      <c r="G58" s="181"/>
      <c r="H58" s="339"/>
      <c r="I58" s="515"/>
      <c r="J58" s="515"/>
      <c r="K58" s="515"/>
    </row>
    <row r="59" spans="2:11" s="99" customFormat="1" x14ac:dyDescent="0.25">
      <c r="B59" s="347" t="s">
        <v>21</v>
      </c>
      <c r="C59" s="44"/>
      <c r="D59" s="236"/>
      <c r="E59" s="181">
        <v>1000</v>
      </c>
      <c r="F59" s="181"/>
      <c r="G59" s="181"/>
      <c r="H59" s="503"/>
      <c r="I59" s="515"/>
      <c r="J59" s="515"/>
      <c r="K59" s="515"/>
    </row>
    <row r="60" spans="2:11" s="99" customFormat="1" ht="30" x14ac:dyDescent="0.25">
      <c r="B60" s="347" t="s">
        <v>121</v>
      </c>
      <c r="C60" s="44"/>
      <c r="D60" s="236"/>
      <c r="E60" s="181">
        <v>200</v>
      </c>
      <c r="F60" s="181"/>
      <c r="G60" s="181"/>
      <c r="H60" s="503"/>
      <c r="I60" s="515"/>
      <c r="J60" s="515"/>
      <c r="K60" s="515"/>
    </row>
    <row r="61" spans="2:11" s="99" customFormat="1" x14ac:dyDescent="0.25">
      <c r="B61" s="347" t="s">
        <v>33</v>
      </c>
      <c r="C61" s="44"/>
      <c r="D61" s="236"/>
      <c r="E61" s="181">
        <v>2100</v>
      </c>
      <c r="F61" s="181"/>
      <c r="G61" s="181"/>
      <c r="H61" s="502"/>
      <c r="I61" s="515"/>
      <c r="J61" s="515"/>
      <c r="K61" s="515"/>
    </row>
    <row r="62" spans="2:11" s="99" customFormat="1" x14ac:dyDescent="0.25">
      <c r="B62" s="347" t="s">
        <v>91</v>
      </c>
      <c r="C62" s="44"/>
      <c r="D62" s="236"/>
      <c r="E62" s="181">
        <v>167</v>
      </c>
      <c r="F62" s="181"/>
      <c r="G62" s="181"/>
      <c r="H62" s="339"/>
      <c r="I62" s="515"/>
      <c r="J62" s="515"/>
      <c r="K62" s="515"/>
    </row>
    <row r="63" spans="2:11" s="99" customFormat="1" x14ac:dyDescent="0.25">
      <c r="B63" s="347" t="s">
        <v>167</v>
      </c>
      <c r="C63" s="44"/>
      <c r="D63" s="236"/>
      <c r="E63" s="181">
        <v>200</v>
      </c>
      <c r="F63" s="181"/>
      <c r="G63" s="181"/>
      <c r="H63" s="503"/>
      <c r="I63" s="515"/>
      <c r="J63" s="515"/>
      <c r="K63" s="515"/>
    </row>
    <row r="64" spans="2:11" s="99" customFormat="1" x14ac:dyDescent="0.25">
      <c r="B64" s="347" t="s">
        <v>168</v>
      </c>
      <c r="C64" s="44"/>
      <c r="D64" s="236"/>
      <c r="E64" s="181">
        <v>1550</v>
      </c>
      <c r="F64" s="181"/>
      <c r="G64" s="181"/>
      <c r="H64" s="502"/>
      <c r="I64" s="515"/>
      <c r="J64" s="515"/>
      <c r="K64" s="515"/>
    </row>
    <row r="65" spans="2:11" s="99" customFormat="1" x14ac:dyDescent="0.25">
      <c r="B65" s="347" t="s">
        <v>169</v>
      </c>
      <c r="C65" s="44"/>
      <c r="D65" s="236"/>
      <c r="E65" s="181">
        <v>634</v>
      </c>
      <c r="F65" s="181"/>
      <c r="G65" s="181"/>
      <c r="H65" s="339"/>
      <c r="I65" s="515"/>
      <c r="J65" s="515"/>
      <c r="K65" s="515"/>
    </row>
    <row r="66" spans="2:11" s="99" customFormat="1" ht="30" x14ac:dyDescent="0.25">
      <c r="B66" s="347" t="s">
        <v>170</v>
      </c>
      <c r="C66" s="44"/>
      <c r="D66" s="236"/>
      <c r="E66" s="181">
        <v>400</v>
      </c>
      <c r="F66" s="181"/>
      <c r="G66" s="181"/>
      <c r="H66" s="503"/>
      <c r="I66" s="515"/>
      <c r="J66" s="515"/>
      <c r="K66" s="515"/>
    </row>
    <row r="67" spans="2:11" s="99" customFormat="1" x14ac:dyDescent="0.25">
      <c r="B67" s="347" t="s">
        <v>20</v>
      </c>
      <c r="C67" s="44"/>
      <c r="D67" s="236"/>
      <c r="E67" s="181">
        <v>6000</v>
      </c>
      <c r="F67" s="181"/>
      <c r="G67" s="181"/>
      <c r="H67" s="503"/>
      <c r="I67" s="515"/>
      <c r="J67" s="515"/>
      <c r="K67" s="515"/>
    </row>
    <row r="68" spans="2:11" s="99" customFormat="1" x14ac:dyDescent="0.25">
      <c r="B68" s="347" t="s">
        <v>171</v>
      </c>
      <c r="C68" s="44"/>
      <c r="D68" s="236"/>
      <c r="E68" s="181">
        <v>430</v>
      </c>
      <c r="F68" s="181"/>
      <c r="G68" s="181"/>
      <c r="H68" s="502"/>
      <c r="I68" s="515"/>
      <c r="J68" s="515"/>
      <c r="K68" s="515"/>
    </row>
    <row r="69" spans="2:11" s="99" customFormat="1" ht="30" x14ac:dyDescent="0.25">
      <c r="B69" s="347" t="s">
        <v>172</v>
      </c>
      <c r="C69" s="44"/>
      <c r="D69" s="236"/>
      <c r="E69" s="181">
        <v>370</v>
      </c>
      <c r="F69" s="181"/>
      <c r="G69" s="181"/>
      <c r="H69" s="502"/>
      <c r="I69" s="515"/>
      <c r="J69" s="515"/>
      <c r="K69" s="515"/>
    </row>
    <row r="70" spans="2:11" s="99" customFormat="1" x14ac:dyDescent="0.25">
      <c r="B70" s="347" t="s">
        <v>173</v>
      </c>
      <c r="C70" s="44"/>
      <c r="D70" s="236"/>
      <c r="E70" s="181">
        <v>100</v>
      </c>
      <c r="F70" s="181"/>
      <c r="G70" s="181"/>
      <c r="H70" s="502"/>
      <c r="I70" s="515"/>
      <c r="J70" s="515"/>
      <c r="K70" s="515"/>
    </row>
    <row r="71" spans="2:11" s="99" customFormat="1" x14ac:dyDescent="0.25">
      <c r="B71" s="347" t="s">
        <v>120</v>
      </c>
      <c r="C71" s="44"/>
      <c r="D71" s="236"/>
      <c r="E71" s="181">
        <v>634</v>
      </c>
      <c r="F71" s="181"/>
      <c r="G71" s="181"/>
      <c r="H71" s="502"/>
      <c r="I71" s="515"/>
      <c r="J71" s="515"/>
      <c r="K71" s="515"/>
    </row>
    <row r="72" spans="2:11" s="99" customFormat="1" x14ac:dyDescent="0.25">
      <c r="B72" s="347" t="s">
        <v>34</v>
      </c>
      <c r="C72" s="44"/>
      <c r="D72" s="236"/>
      <c r="E72" s="181">
        <v>4300</v>
      </c>
      <c r="F72" s="181"/>
      <c r="G72" s="181"/>
      <c r="H72" s="339"/>
      <c r="I72" s="515"/>
      <c r="J72" s="515"/>
      <c r="K72" s="515"/>
    </row>
    <row r="73" spans="2:11" s="99" customFormat="1" ht="15.75" x14ac:dyDescent="0.25">
      <c r="B73" s="226" t="s">
        <v>8</v>
      </c>
      <c r="C73" s="102"/>
      <c r="D73" s="348"/>
      <c r="E73" s="181"/>
      <c r="F73" s="181"/>
      <c r="G73" s="181"/>
      <c r="H73" s="502"/>
      <c r="I73" s="515"/>
      <c r="J73" s="515"/>
      <c r="K73" s="515"/>
    </row>
    <row r="74" spans="2:11" s="99" customFormat="1" ht="15.75" x14ac:dyDescent="0.25">
      <c r="B74" s="233" t="s">
        <v>96</v>
      </c>
      <c r="C74" s="102"/>
      <c r="D74" s="348"/>
      <c r="E74" s="181"/>
      <c r="F74" s="181"/>
      <c r="G74" s="181"/>
      <c r="H74" s="502"/>
      <c r="I74" s="515"/>
      <c r="J74" s="515"/>
      <c r="K74" s="515"/>
    </row>
    <row r="75" spans="2:11" s="99" customFormat="1" x14ac:dyDescent="0.25">
      <c r="B75" s="68" t="s">
        <v>26</v>
      </c>
      <c r="C75" s="102">
        <v>340</v>
      </c>
      <c r="D75" s="102"/>
      <c r="E75" s="181">
        <v>108</v>
      </c>
      <c r="F75" s="356">
        <v>3.2</v>
      </c>
      <c r="G75" s="146">
        <f>ROUND(H75/C75,0)</f>
        <v>1</v>
      </c>
      <c r="H75" s="506">
        <f>ROUND(E75*F75,0)</f>
        <v>346</v>
      </c>
      <c r="I75" s="516"/>
      <c r="J75" s="516"/>
      <c r="K75" s="516"/>
    </row>
    <row r="76" spans="2:11" s="99" customFormat="1" x14ac:dyDescent="0.25">
      <c r="B76" s="68" t="s">
        <v>9</v>
      </c>
      <c r="C76" s="102">
        <v>340</v>
      </c>
      <c r="D76" s="102"/>
      <c r="E76" s="181">
        <v>113</v>
      </c>
      <c r="F76" s="356">
        <v>6</v>
      </c>
      <c r="G76" s="146">
        <f t="shared" ref="G76:G82" si="2">ROUND(H76/C76,0)</f>
        <v>2</v>
      </c>
      <c r="H76" s="506">
        <f t="shared" ref="H76:H82" si="3">ROUND(E76*F76,0)</f>
        <v>678</v>
      </c>
      <c r="I76" s="516"/>
      <c r="J76" s="516"/>
      <c r="K76" s="516"/>
    </row>
    <row r="77" spans="2:11" s="99" customFormat="1" x14ac:dyDescent="0.25">
      <c r="B77" s="68" t="s">
        <v>36</v>
      </c>
      <c r="C77" s="102">
        <v>340</v>
      </c>
      <c r="D77" s="102"/>
      <c r="E77" s="181">
        <v>113</v>
      </c>
      <c r="F77" s="356">
        <v>12</v>
      </c>
      <c r="G77" s="146">
        <f t="shared" si="2"/>
        <v>4</v>
      </c>
      <c r="H77" s="506">
        <f t="shared" si="3"/>
        <v>1356</v>
      </c>
      <c r="I77" s="516"/>
      <c r="J77" s="516"/>
      <c r="K77" s="516"/>
    </row>
    <row r="78" spans="2:11" s="99" customFormat="1" x14ac:dyDescent="0.25">
      <c r="B78" s="68" t="s">
        <v>160</v>
      </c>
      <c r="C78" s="102">
        <v>340</v>
      </c>
      <c r="D78" s="102"/>
      <c r="E78" s="181">
        <v>97</v>
      </c>
      <c r="F78" s="356">
        <v>7</v>
      </c>
      <c r="G78" s="146">
        <f t="shared" si="2"/>
        <v>2</v>
      </c>
      <c r="H78" s="506">
        <f t="shared" si="3"/>
        <v>679</v>
      </c>
      <c r="I78" s="516"/>
      <c r="J78" s="516"/>
      <c r="K78" s="516"/>
    </row>
    <row r="79" spans="2:11" s="99" customFormat="1" x14ac:dyDescent="0.25">
      <c r="B79" s="68" t="s">
        <v>52</v>
      </c>
      <c r="C79" s="102">
        <v>340</v>
      </c>
      <c r="D79" s="102"/>
      <c r="E79" s="181">
        <v>28</v>
      </c>
      <c r="F79" s="356">
        <v>12</v>
      </c>
      <c r="G79" s="146">
        <f t="shared" si="2"/>
        <v>1</v>
      </c>
      <c r="H79" s="508">
        <f t="shared" si="3"/>
        <v>336</v>
      </c>
      <c r="I79" s="516"/>
      <c r="J79" s="516"/>
      <c r="K79" s="516"/>
    </row>
    <row r="80" spans="2:11" s="99" customFormat="1" x14ac:dyDescent="0.25">
      <c r="B80" s="68" t="s">
        <v>159</v>
      </c>
      <c r="C80" s="102">
        <v>340</v>
      </c>
      <c r="D80" s="102"/>
      <c r="E80" s="181">
        <v>142</v>
      </c>
      <c r="F80" s="356">
        <v>12</v>
      </c>
      <c r="G80" s="146">
        <f t="shared" si="2"/>
        <v>5</v>
      </c>
      <c r="H80" s="506">
        <f t="shared" si="3"/>
        <v>1704</v>
      </c>
      <c r="I80" s="516"/>
      <c r="J80" s="516"/>
      <c r="K80" s="516"/>
    </row>
    <row r="81" spans="1:11" s="99" customFormat="1" x14ac:dyDescent="0.25">
      <c r="B81" s="68" t="s">
        <v>14</v>
      </c>
      <c r="C81" s="102">
        <v>340</v>
      </c>
      <c r="D81" s="348"/>
      <c r="E81" s="181">
        <v>68</v>
      </c>
      <c r="F81" s="357">
        <v>5</v>
      </c>
      <c r="G81" s="146">
        <f t="shared" si="2"/>
        <v>1</v>
      </c>
      <c r="H81" s="508">
        <f t="shared" si="3"/>
        <v>340</v>
      </c>
      <c r="I81" s="516"/>
      <c r="J81" s="516"/>
      <c r="K81" s="516"/>
    </row>
    <row r="82" spans="1:11" s="99" customFormat="1" x14ac:dyDescent="0.25">
      <c r="B82" s="68" t="s">
        <v>163</v>
      </c>
      <c r="C82" s="102">
        <v>340</v>
      </c>
      <c r="D82" s="348"/>
      <c r="E82" s="181">
        <v>68</v>
      </c>
      <c r="F82" s="357">
        <v>10</v>
      </c>
      <c r="G82" s="146">
        <f t="shared" si="2"/>
        <v>2</v>
      </c>
      <c r="H82" s="506">
        <f t="shared" si="3"/>
        <v>680</v>
      </c>
      <c r="I82" s="516"/>
      <c r="J82" s="516"/>
      <c r="K82" s="516"/>
    </row>
    <row r="83" spans="1:11" s="99" customFormat="1" ht="15.75" x14ac:dyDescent="0.25">
      <c r="B83" s="349" t="s">
        <v>10</v>
      </c>
      <c r="C83" s="511"/>
      <c r="D83" s="512"/>
      <c r="E83" s="510">
        <f>SUM(E75:E82)</f>
        <v>737</v>
      </c>
      <c r="F83" s="358">
        <f>H83/E83</f>
        <v>8.3025780189959288</v>
      </c>
      <c r="G83" s="510">
        <f>SUM(G75:G82)</f>
        <v>18</v>
      </c>
      <c r="H83" s="249">
        <v>6119</v>
      </c>
      <c r="I83" s="517"/>
      <c r="J83" s="517"/>
      <c r="K83" s="517"/>
    </row>
    <row r="84" spans="1:11" s="99" customFormat="1" ht="15.75" x14ac:dyDescent="0.25">
      <c r="B84" s="233" t="s">
        <v>63</v>
      </c>
      <c r="C84" s="102"/>
      <c r="D84" s="348"/>
      <c r="E84" s="181"/>
      <c r="F84" s="357"/>
      <c r="G84" s="146"/>
      <c r="H84" s="506"/>
      <c r="I84" s="516"/>
      <c r="J84" s="516"/>
      <c r="K84" s="516"/>
    </row>
    <row r="85" spans="1:11" s="99" customFormat="1" x14ac:dyDescent="0.25">
      <c r="B85" s="232" t="s">
        <v>97</v>
      </c>
      <c r="C85" s="102">
        <v>240</v>
      </c>
      <c r="D85" s="348"/>
      <c r="E85" s="181">
        <v>694</v>
      </c>
      <c r="F85" s="357">
        <v>8</v>
      </c>
      <c r="G85" s="146">
        <v>23</v>
      </c>
      <c r="H85" s="507">
        <v>5552</v>
      </c>
      <c r="I85" s="516"/>
      <c r="J85" s="516"/>
      <c r="K85" s="516"/>
    </row>
    <row r="86" spans="1:11" s="99" customFormat="1" hidden="1" x14ac:dyDescent="0.25">
      <c r="B86" s="232" t="s">
        <v>13</v>
      </c>
      <c r="C86" s="102">
        <v>240</v>
      </c>
      <c r="D86" s="348"/>
      <c r="E86" s="181">
        <v>0</v>
      </c>
      <c r="F86" s="357">
        <v>3</v>
      </c>
      <c r="G86" s="146">
        <v>0</v>
      </c>
      <c r="H86" s="507">
        <v>0</v>
      </c>
      <c r="I86" s="516"/>
      <c r="J86" s="516"/>
      <c r="K86" s="516"/>
    </row>
    <row r="87" spans="1:11" s="99" customFormat="1" ht="15.75" x14ac:dyDescent="0.25">
      <c r="B87" s="103" t="s">
        <v>98</v>
      </c>
      <c r="C87" s="350"/>
      <c r="D87" s="348"/>
      <c r="E87" s="182">
        <f>E85+E86</f>
        <v>694</v>
      </c>
      <c r="F87" s="358">
        <f>H87/E87</f>
        <v>8</v>
      </c>
      <c r="G87" s="182">
        <v>23</v>
      </c>
      <c r="H87" s="513">
        <v>5552</v>
      </c>
      <c r="I87" s="517"/>
      <c r="J87" s="517"/>
      <c r="K87" s="517"/>
    </row>
    <row r="88" spans="1:11" s="99" customFormat="1" ht="15.75" customHeight="1" x14ac:dyDescent="0.25">
      <c r="B88" s="25" t="s">
        <v>84</v>
      </c>
      <c r="C88" s="63"/>
      <c r="D88" s="348"/>
      <c r="E88" s="182">
        <f>E83+E87</f>
        <v>1431</v>
      </c>
      <c r="F88" s="158">
        <f>H88/E88</f>
        <v>8.1558350803633815</v>
      </c>
      <c r="G88" s="182">
        <f>G83+G87</f>
        <v>41</v>
      </c>
      <c r="H88" s="513">
        <f>H83+H87</f>
        <v>11671</v>
      </c>
      <c r="I88" s="517"/>
      <c r="J88" s="517"/>
      <c r="K88" s="517"/>
    </row>
    <row r="89" spans="1:11" s="99" customFormat="1" ht="31.5" x14ac:dyDescent="0.25">
      <c r="B89" s="451" t="s">
        <v>174</v>
      </c>
      <c r="C89" s="63"/>
      <c r="D89" s="348"/>
      <c r="E89" s="181">
        <v>4015</v>
      </c>
      <c r="F89" s="181"/>
      <c r="G89" s="181"/>
      <c r="H89" s="502"/>
      <c r="I89" s="515"/>
      <c r="J89" s="515"/>
      <c r="K89" s="515"/>
    </row>
    <row r="90" spans="1:11" s="99" customFormat="1" ht="31.5" x14ac:dyDescent="0.25">
      <c r="B90" s="451" t="s">
        <v>175</v>
      </c>
      <c r="C90" s="63"/>
      <c r="D90" s="348"/>
      <c r="E90" s="181">
        <v>9517</v>
      </c>
      <c r="F90" s="181"/>
      <c r="G90" s="181"/>
      <c r="H90" s="502"/>
      <c r="I90" s="515"/>
      <c r="J90" s="515"/>
      <c r="K90" s="515"/>
    </row>
    <row r="91" spans="1:11" s="99" customFormat="1" ht="16.5" thickBot="1" x14ac:dyDescent="0.3">
      <c r="B91" s="351" t="s">
        <v>176</v>
      </c>
      <c r="C91" s="44"/>
      <c r="D91" s="236"/>
      <c r="E91" s="181">
        <v>24500</v>
      </c>
      <c r="F91" s="359"/>
      <c r="G91" s="360"/>
      <c r="H91" s="339"/>
      <c r="I91" s="515"/>
      <c r="J91" s="515"/>
      <c r="K91" s="515"/>
    </row>
    <row r="92" spans="1:11" s="99" customFormat="1" ht="15.75" thickBot="1" x14ac:dyDescent="0.3">
      <c r="B92" s="104" t="s">
        <v>11</v>
      </c>
      <c r="C92" s="105"/>
      <c r="D92" s="105"/>
      <c r="E92" s="107"/>
      <c r="F92" s="107"/>
      <c r="G92" s="107"/>
      <c r="H92" s="94"/>
      <c r="I92" s="515"/>
      <c r="J92" s="515"/>
      <c r="K92" s="515"/>
    </row>
    <row r="93" spans="1:11" s="99" customFormat="1" x14ac:dyDescent="0.25">
      <c r="B93" s="338"/>
      <c r="C93" s="530"/>
      <c r="D93" s="530"/>
      <c r="E93" s="339"/>
      <c r="F93" s="339"/>
      <c r="G93" s="339"/>
      <c r="H93" s="501"/>
      <c r="I93" s="515"/>
      <c r="J93" s="515"/>
      <c r="K93" s="515"/>
    </row>
    <row r="94" spans="1:11" ht="18.75" customHeight="1" x14ac:dyDescent="0.25">
      <c r="A94" s="185">
        <v>3</v>
      </c>
      <c r="B94" s="69" t="s">
        <v>64</v>
      </c>
      <c r="C94" s="44"/>
      <c r="D94" s="236"/>
      <c r="E94" s="181"/>
      <c r="F94" s="181"/>
      <c r="G94" s="181"/>
      <c r="H94" s="181"/>
      <c r="I94" s="518"/>
      <c r="J94" s="518"/>
      <c r="K94" s="518"/>
    </row>
    <row r="95" spans="1:11" x14ac:dyDescent="0.25">
      <c r="B95" s="56" t="s">
        <v>5</v>
      </c>
      <c r="C95" s="44"/>
      <c r="D95" s="236"/>
      <c r="E95" s="181"/>
      <c r="F95" s="181"/>
      <c r="G95" s="181"/>
      <c r="H95" s="181"/>
      <c r="I95" s="518"/>
      <c r="J95" s="518"/>
      <c r="K95" s="518"/>
    </row>
    <row r="96" spans="1:11" ht="27.75" customHeight="1" x14ac:dyDescent="0.25">
      <c r="B96" s="61" t="s">
        <v>80</v>
      </c>
      <c r="C96" s="42">
        <v>300</v>
      </c>
      <c r="D96" s="42"/>
      <c r="E96" s="181">
        <v>1680</v>
      </c>
      <c r="F96" s="100">
        <v>13.4</v>
      </c>
      <c r="G96" s="146">
        <f t="shared" ref="G96:G102" si="4">ROUND(H96/C96,0)</f>
        <v>75</v>
      </c>
      <c r="H96" s="181">
        <f t="shared" ref="H96:H102" si="5">ROUND(E96*F96,0)</f>
        <v>22512</v>
      </c>
      <c r="I96" s="518"/>
      <c r="J96" s="518"/>
      <c r="K96" s="518"/>
    </row>
    <row r="97" spans="2:38" x14ac:dyDescent="0.25">
      <c r="B97" s="61" t="s">
        <v>81</v>
      </c>
      <c r="C97" s="42">
        <v>300</v>
      </c>
      <c r="D97" s="42"/>
      <c r="E97" s="181">
        <v>170</v>
      </c>
      <c r="F97" s="100">
        <v>14</v>
      </c>
      <c r="G97" s="146">
        <f t="shared" si="4"/>
        <v>8</v>
      </c>
      <c r="H97" s="181">
        <f t="shared" si="5"/>
        <v>2380</v>
      </c>
      <c r="I97" s="518"/>
      <c r="J97" s="518"/>
      <c r="K97" s="518"/>
    </row>
    <row r="98" spans="2:38" x14ac:dyDescent="0.25">
      <c r="B98" s="61" t="s">
        <v>70</v>
      </c>
      <c r="C98" s="42">
        <v>320</v>
      </c>
      <c r="D98" s="42"/>
      <c r="E98" s="181">
        <v>854</v>
      </c>
      <c r="F98" s="100">
        <v>13.7</v>
      </c>
      <c r="G98" s="146">
        <f t="shared" si="4"/>
        <v>37</v>
      </c>
      <c r="H98" s="181">
        <f t="shared" si="5"/>
        <v>11700</v>
      </c>
      <c r="I98" s="518"/>
      <c r="J98" s="518"/>
      <c r="K98" s="518"/>
    </row>
    <row r="99" spans="2:38" ht="15.75" customHeight="1" x14ac:dyDescent="0.25">
      <c r="B99" s="61" t="s">
        <v>30</v>
      </c>
      <c r="C99" s="42">
        <v>300</v>
      </c>
      <c r="D99" s="42"/>
      <c r="E99" s="181">
        <v>2405</v>
      </c>
      <c r="F99" s="100">
        <v>6.1</v>
      </c>
      <c r="G99" s="146">
        <f t="shared" si="4"/>
        <v>49</v>
      </c>
      <c r="H99" s="181">
        <f t="shared" si="5"/>
        <v>14671</v>
      </c>
      <c r="I99" s="518"/>
      <c r="J99" s="518"/>
      <c r="K99" s="518"/>
    </row>
    <row r="100" spans="2:38" x14ac:dyDescent="0.25">
      <c r="B100" s="61" t="s">
        <v>26</v>
      </c>
      <c r="C100" s="42">
        <v>340</v>
      </c>
      <c r="D100" s="42"/>
      <c r="E100" s="181">
        <v>1750</v>
      </c>
      <c r="F100" s="100">
        <v>8</v>
      </c>
      <c r="G100" s="146">
        <f t="shared" si="4"/>
        <v>41</v>
      </c>
      <c r="H100" s="181">
        <f t="shared" si="5"/>
        <v>14000</v>
      </c>
      <c r="I100" s="518"/>
      <c r="J100" s="518"/>
      <c r="K100" s="518"/>
    </row>
    <row r="101" spans="2:38" x14ac:dyDescent="0.25">
      <c r="B101" s="61" t="s">
        <v>82</v>
      </c>
      <c r="C101" s="42">
        <v>330</v>
      </c>
      <c r="D101" s="42"/>
      <c r="E101" s="181">
        <v>1100</v>
      </c>
      <c r="F101" s="100">
        <v>10.8</v>
      </c>
      <c r="G101" s="146">
        <f t="shared" si="4"/>
        <v>36</v>
      </c>
      <c r="H101" s="181">
        <f t="shared" si="5"/>
        <v>11880</v>
      </c>
      <c r="I101" s="518"/>
      <c r="J101" s="518"/>
      <c r="K101" s="518"/>
    </row>
    <row r="102" spans="2:38" x14ac:dyDescent="0.25">
      <c r="B102" s="61" t="s">
        <v>83</v>
      </c>
      <c r="C102" s="42">
        <v>330</v>
      </c>
      <c r="D102" s="42"/>
      <c r="E102" s="181">
        <v>200</v>
      </c>
      <c r="F102" s="534">
        <v>10</v>
      </c>
      <c r="G102" s="146">
        <f t="shared" si="4"/>
        <v>6</v>
      </c>
      <c r="H102" s="181">
        <f t="shared" si="5"/>
        <v>2000</v>
      </c>
      <c r="I102" s="518"/>
      <c r="J102" s="518"/>
      <c r="K102" s="518"/>
    </row>
    <row r="103" spans="2:38" s="39" customFormat="1" ht="17.25" customHeight="1" x14ac:dyDescent="0.25">
      <c r="B103" s="101" t="s">
        <v>6</v>
      </c>
      <c r="C103" s="62"/>
      <c r="D103" s="62"/>
      <c r="E103" s="182">
        <f>SUM(E96:E102)</f>
        <v>8159</v>
      </c>
      <c r="F103" s="158">
        <f>H103/E103</f>
        <v>9.7000857948277979</v>
      </c>
      <c r="G103" s="130">
        <f>SUM(G96:G102)</f>
        <v>252</v>
      </c>
      <c r="H103" s="182">
        <f>SUM(H96:H102)</f>
        <v>79143</v>
      </c>
      <c r="I103" s="519"/>
      <c r="J103" s="519"/>
      <c r="K103" s="519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1"/>
      <c r="AF103" s="51"/>
      <c r="AG103" s="51"/>
      <c r="AH103" s="51"/>
      <c r="AI103" s="51"/>
      <c r="AJ103" s="51"/>
      <c r="AK103" s="51"/>
      <c r="AL103" s="51"/>
    </row>
    <row r="104" spans="2:38" s="39" customFormat="1" x14ac:dyDescent="0.25">
      <c r="B104" s="19" t="s">
        <v>116</v>
      </c>
      <c r="C104" s="9"/>
      <c r="D104" s="129"/>
      <c r="E104" s="146"/>
      <c r="F104" s="146"/>
      <c r="G104" s="146"/>
      <c r="H104" s="181"/>
      <c r="I104" s="518"/>
      <c r="J104" s="518"/>
      <c r="K104" s="518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1"/>
      <c r="AF104" s="51"/>
      <c r="AG104" s="51"/>
      <c r="AH104" s="51"/>
      <c r="AI104" s="51"/>
      <c r="AJ104" s="51"/>
      <c r="AK104" s="51"/>
      <c r="AL104" s="51"/>
    </row>
    <row r="105" spans="2:38" s="39" customFormat="1" x14ac:dyDescent="0.25">
      <c r="B105" s="20" t="s">
        <v>89</v>
      </c>
      <c r="C105" s="9"/>
      <c r="D105" s="129"/>
      <c r="E105" s="146">
        <f>E106+E107+E112+E118+E119+E120+E121</f>
        <v>50028</v>
      </c>
      <c r="F105" s="146"/>
      <c r="G105" s="146"/>
      <c r="H105" s="181"/>
      <c r="I105" s="518"/>
      <c r="J105" s="518"/>
      <c r="K105" s="518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1"/>
      <c r="AF105" s="51"/>
      <c r="AG105" s="51"/>
      <c r="AH105" s="51"/>
      <c r="AI105" s="51"/>
      <c r="AJ105" s="51"/>
      <c r="AK105" s="51"/>
      <c r="AL105" s="51"/>
    </row>
    <row r="106" spans="2:38" s="39" customFormat="1" hidden="1" x14ac:dyDescent="0.25">
      <c r="B106" s="20" t="s">
        <v>105</v>
      </c>
      <c r="C106" s="9"/>
      <c r="D106" s="129"/>
      <c r="E106" s="146"/>
      <c r="F106" s="146"/>
      <c r="G106" s="146"/>
      <c r="H106" s="181"/>
      <c r="I106" s="518"/>
      <c r="J106" s="518"/>
      <c r="K106" s="518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1"/>
      <c r="AF106" s="51"/>
      <c r="AG106" s="51"/>
      <c r="AH106" s="51"/>
      <c r="AI106" s="51"/>
      <c r="AJ106" s="51"/>
      <c r="AK106" s="51"/>
      <c r="AL106" s="51"/>
    </row>
    <row r="107" spans="2:38" s="39" customFormat="1" ht="30" hidden="1" x14ac:dyDescent="0.25">
      <c r="B107" s="20" t="s">
        <v>106</v>
      </c>
      <c r="C107" s="102"/>
      <c r="D107" s="102"/>
      <c r="E107" s="175">
        <f>E108+E109+E110+E111</f>
        <v>0</v>
      </c>
      <c r="F107" s="146"/>
      <c r="G107" s="146"/>
      <c r="H107" s="181"/>
      <c r="I107" s="518"/>
      <c r="J107" s="518"/>
      <c r="K107" s="518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1"/>
      <c r="AF107" s="51"/>
      <c r="AG107" s="51"/>
      <c r="AH107" s="51"/>
      <c r="AI107" s="51"/>
      <c r="AJ107" s="51"/>
      <c r="AK107" s="51"/>
      <c r="AL107" s="51"/>
    </row>
    <row r="108" spans="2:38" s="39" customFormat="1" ht="30" hidden="1" x14ac:dyDescent="0.25">
      <c r="B108" s="20" t="s">
        <v>107</v>
      </c>
      <c r="C108" s="102"/>
      <c r="D108" s="102"/>
      <c r="E108" s="175"/>
      <c r="F108" s="146"/>
      <c r="G108" s="146"/>
      <c r="H108" s="181"/>
      <c r="I108" s="518"/>
      <c r="J108" s="518"/>
      <c r="K108" s="518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1"/>
      <c r="AF108" s="51"/>
      <c r="AG108" s="51"/>
      <c r="AH108" s="51"/>
      <c r="AI108" s="51"/>
      <c r="AJ108" s="51"/>
      <c r="AK108" s="51"/>
      <c r="AL108" s="51"/>
    </row>
    <row r="109" spans="2:38" s="39" customFormat="1" ht="30" hidden="1" x14ac:dyDescent="0.25">
      <c r="B109" s="20" t="s">
        <v>108</v>
      </c>
      <c r="C109" s="102"/>
      <c r="D109" s="102"/>
      <c r="E109" s="175"/>
      <c r="F109" s="146"/>
      <c r="G109" s="146"/>
      <c r="H109" s="181"/>
      <c r="I109" s="518"/>
      <c r="J109" s="518"/>
      <c r="K109" s="518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1"/>
      <c r="AF109" s="51"/>
      <c r="AG109" s="51"/>
      <c r="AH109" s="51"/>
      <c r="AI109" s="51"/>
      <c r="AJ109" s="51"/>
      <c r="AK109" s="51"/>
      <c r="AL109" s="51"/>
    </row>
    <row r="110" spans="2:38" s="39" customFormat="1" ht="45" hidden="1" x14ac:dyDescent="0.25">
      <c r="B110" s="20" t="s">
        <v>110</v>
      </c>
      <c r="C110" s="102"/>
      <c r="D110" s="102"/>
      <c r="E110" s="175"/>
      <c r="F110" s="146"/>
      <c r="G110" s="146"/>
      <c r="H110" s="181"/>
      <c r="I110" s="518"/>
      <c r="J110" s="518"/>
      <c r="K110" s="518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1"/>
      <c r="AF110" s="51"/>
      <c r="AG110" s="51"/>
      <c r="AH110" s="51"/>
      <c r="AI110" s="51"/>
      <c r="AJ110" s="51"/>
      <c r="AK110" s="51"/>
      <c r="AL110" s="51"/>
    </row>
    <row r="111" spans="2:38" s="39" customFormat="1" ht="29.25" hidden="1" customHeight="1" x14ac:dyDescent="0.25">
      <c r="B111" s="20" t="s">
        <v>109</v>
      </c>
      <c r="C111" s="102"/>
      <c r="D111" s="102"/>
      <c r="E111" s="175"/>
      <c r="F111" s="146"/>
      <c r="G111" s="146"/>
      <c r="H111" s="181"/>
      <c r="I111" s="518"/>
      <c r="J111" s="518"/>
      <c r="K111" s="518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1"/>
      <c r="AF111" s="51"/>
      <c r="AG111" s="51"/>
      <c r="AH111" s="51"/>
      <c r="AI111" s="51"/>
      <c r="AJ111" s="51"/>
      <c r="AK111" s="51"/>
      <c r="AL111" s="51"/>
    </row>
    <row r="112" spans="2:38" s="39" customFormat="1" ht="45" hidden="1" x14ac:dyDescent="0.25">
      <c r="B112" s="20" t="s">
        <v>127</v>
      </c>
      <c r="C112" s="102"/>
      <c r="D112" s="102"/>
      <c r="E112" s="175">
        <f>E113+E114+E115+E116+E117</f>
        <v>0</v>
      </c>
      <c r="F112" s="146"/>
      <c r="G112" s="146"/>
      <c r="H112" s="181"/>
      <c r="I112" s="518"/>
      <c r="J112" s="518"/>
      <c r="K112" s="518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1"/>
      <c r="AF112" s="51"/>
      <c r="AG112" s="51"/>
      <c r="AH112" s="51"/>
      <c r="AI112" s="51"/>
      <c r="AJ112" s="51"/>
      <c r="AK112" s="51"/>
      <c r="AL112" s="51"/>
    </row>
    <row r="113" spans="2:38" s="39" customFormat="1" ht="30" hidden="1" x14ac:dyDescent="0.25">
      <c r="B113" s="20" t="s">
        <v>128</v>
      </c>
      <c r="C113" s="102"/>
      <c r="D113" s="102"/>
      <c r="E113" s="175"/>
      <c r="F113" s="146"/>
      <c r="G113" s="146"/>
      <c r="H113" s="181"/>
      <c r="I113" s="518"/>
      <c r="J113" s="518"/>
      <c r="K113" s="518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1"/>
      <c r="AF113" s="51"/>
      <c r="AG113" s="51"/>
      <c r="AH113" s="51"/>
      <c r="AI113" s="51"/>
      <c r="AJ113" s="51"/>
      <c r="AK113" s="51"/>
      <c r="AL113" s="51"/>
    </row>
    <row r="114" spans="2:38" s="39" customFormat="1" ht="60" hidden="1" x14ac:dyDescent="0.25">
      <c r="B114" s="20" t="s">
        <v>129</v>
      </c>
      <c r="C114" s="102"/>
      <c r="D114" s="102"/>
      <c r="E114" s="175"/>
      <c r="F114" s="146"/>
      <c r="G114" s="146"/>
      <c r="H114" s="181"/>
      <c r="I114" s="518"/>
      <c r="J114" s="518"/>
      <c r="K114" s="518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1"/>
      <c r="AF114" s="51"/>
      <c r="AG114" s="51"/>
      <c r="AH114" s="51"/>
      <c r="AI114" s="51"/>
      <c r="AJ114" s="51"/>
      <c r="AK114" s="51"/>
      <c r="AL114" s="51"/>
    </row>
    <row r="115" spans="2:38" s="39" customFormat="1" ht="45" hidden="1" x14ac:dyDescent="0.25">
      <c r="B115" s="20" t="s">
        <v>130</v>
      </c>
      <c r="C115" s="102"/>
      <c r="D115" s="102"/>
      <c r="E115" s="175"/>
      <c r="F115" s="146"/>
      <c r="G115" s="146"/>
      <c r="H115" s="181"/>
      <c r="I115" s="518"/>
      <c r="J115" s="518"/>
      <c r="K115" s="518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1"/>
      <c r="AF115" s="51"/>
      <c r="AG115" s="51"/>
      <c r="AH115" s="51"/>
      <c r="AI115" s="51"/>
      <c r="AJ115" s="51"/>
      <c r="AK115" s="51"/>
      <c r="AL115" s="51"/>
    </row>
    <row r="116" spans="2:38" s="39" customFormat="1" ht="30" hidden="1" x14ac:dyDescent="0.25">
      <c r="B116" s="20" t="s">
        <v>131</v>
      </c>
      <c r="C116" s="102"/>
      <c r="D116" s="102"/>
      <c r="E116" s="175"/>
      <c r="F116" s="146"/>
      <c r="G116" s="146"/>
      <c r="H116" s="181"/>
      <c r="I116" s="518"/>
      <c r="J116" s="518"/>
      <c r="K116" s="518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1"/>
      <c r="AF116" s="51"/>
      <c r="AG116" s="51"/>
      <c r="AH116" s="51"/>
      <c r="AI116" s="51"/>
      <c r="AJ116" s="51"/>
      <c r="AK116" s="51"/>
      <c r="AL116" s="51"/>
    </row>
    <row r="117" spans="2:38" s="39" customFormat="1" ht="30" hidden="1" x14ac:dyDescent="0.25">
      <c r="B117" s="20" t="s">
        <v>132</v>
      </c>
      <c r="C117" s="102"/>
      <c r="D117" s="102"/>
      <c r="E117" s="175"/>
      <c r="F117" s="146"/>
      <c r="G117" s="146"/>
      <c r="H117" s="181"/>
      <c r="I117" s="518"/>
      <c r="J117" s="518"/>
      <c r="K117" s="518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1"/>
      <c r="AF117" s="51"/>
      <c r="AG117" s="51"/>
      <c r="AH117" s="51"/>
      <c r="AI117" s="51"/>
      <c r="AJ117" s="51"/>
      <c r="AK117" s="51"/>
      <c r="AL117" s="51"/>
    </row>
    <row r="118" spans="2:38" s="39" customFormat="1" ht="45" x14ac:dyDescent="0.25">
      <c r="B118" s="20" t="s">
        <v>133</v>
      </c>
      <c r="C118" s="102"/>
      <c r="D118" s="102"/>
      <c r="E118" s="175">
        <v>12500</v>
      </c>
      <c r="F118" s="146"/>
      <c r="G118" s="146"/>
      <c r="H118" s="181"/>
      <c r="I118" s="518"/>
      <c r="J118" s="518"/>
      <c r="K118" s="518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1"/>
      <c r="AF118" s="51"/>
      <c r="AG118" s="51"/>
      <c r="AH118" s="51"/>
      <c r="AI118" s="51"/>
      <c r="AJ118" s="51"/>
      <c r="AK118" s="51"/>
      <c r="AL118" s="51"/>
    </row>
    <row r="119" spans="2:38" s="39" customFormat="1" ht="30" hidden="1" x14ac:dyDescent="0.25">
      <c r="B119" s="20" t="s">
        <v>134</v>
      </c>
      <c r="C119" s="102"/>
      <c r="D119" s="102"/>
      <c r="E119" s="175"/>
      <c r="F119" s="146"/>
      <c r="G119" s="146"/>
      <c r="H119" s="181"/>
      <c r="I119" s="518"/>
      <c r="J119" s="518"/>
      <c r="K119" s="518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1"/>
      <c r="AF119" s="51"/>
      <c r="AG119" s="51"/>
      <c r="AH119" s="51"/>
      <c r="AI119" s="51"/>
      <c r="AJ119" s="51"/>
      <c r="AK119" s="51"/>
      <c r="AL119" s="51"/>
    </row>
    <row r="120" spans="2:38" s="39" customFormat="1" ht="30" hidden="1" x14ac:dyDescent="0.25">
      <c r="B120" s="20" t="s">
        <v>135</v>
      </c>
      <c r="C120" s="102"/>
      <c r="D120" s="102"/>
      <c r="E120" s="175"/>
      <c r="F120" s="146"/>
      <c r="G120" s="146"/>
      <c r="H120" s="181"/>
      <c r="I120" s="518"/>
      <c r="J120" s="518"/>
      <c r="K120" s="518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1"/>
      <c r="AF120" s="51"/>
      <c r="AG120" s="51"/>
      <c r="AH120" s="51"/>
      <c r="AI120" s="51"/>
      <c r="AJ120" s="51"/>
      <c r="AK120" s="51"/>
      <c r="AL120" s="51"/>
    </row>
    <row r="121" spans="2:38" s="39" customFormat="1" x14ac:dyDescent="0.25">
      <c r="B121" s="20" t="s">
        <v>136</v>
      </c>
      <c r="C121" s="9"/>
      <c r="D121" s="129"/>
      <c r="E121" s="146">
        <v>37528</v>
      </c>
      <c r="F121" s="146"/>
      <c r="G121" s="146"/>
      <c r="H121" s="181"/>
      <c r="I121" s="518"/>
      <c r="J121" s="518"/>
      <c r="K121" s="518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1"/>
      <c r="AF121" s="51"/>
      <c r="AG121" s="51"/>
      <c r="AH121" s="51"/>
      <c r="AI121" s="51"/>
      <c r="AJ121" s="51"/>
      <c r="AK121" s="51"/>
      <c r="AL121" s="51"/>
    </row>
    <row r="122" spans="2:38" s="39" customFormat="1" x14ac:dyDescent="0.25">
      <c r="B122" s="26" t="s">
        <v>87</v>
      </c>
      <c r="C122" s="9"/>
      <c r="D122" s="129"/>
      <c r="E122" s="146">
        <v>13338</v>
      </c>
      <c r="F122" s="146"/>
      <c r="G122" s="146"/>
      <c r="H122" s="181"/>
      <c r="I122" s="518"/>
      <c r="J122" s="518"/>
      <c r="K122" s="518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</row>
    <row r="123" spans="2:38" s="39" customFormat="1" x14ac:dyDescent="0.25">
      <c r="B123" s="288" t="s">
        <v>104</v>
      </c>
      <c r="C123" s="9"/>
      <c r="D123" s="129"/>
      <c r="E123" s="146">
        <v>5275</v>
      </c>
      <c r="F123" s="146"/>
      <c r="G123" s="146"/>
      <c r="H123" s="181"/>
      <c r="I123" s="518"/>
      <c r="J123" s="518"/>
      <c r="K123" s="518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1"/>
      <c r="AF123" s="51"/>
      <c r="AG123" s="51"/>
      <c r="AH123" s="51"/>
      <c r="AI123" s="51"/>
      <c r="AJ123" s="51"/>
      <c r="AK123" s="51"/>
      <c r="AL123" s="51"/>
    </row>
    <row r="124" spans="2:38" s="39" customFormat="1" ht="30" x14ac:dyDescent="0.25">
      <c r="B124" s="26" t="s">
        <v>88</v>
      </c>
      <c r="C124" s="9"/>
      <c r="D124" s="129"/>
      <c r="E124" s="146"/>
      <c r="F124" s="146"/>
      <c r="G124" s="146"/>
      <c r="H124" s="181"/>
      <c r="I124" s="518"/>
      <c r="J124" s="518"/>
      <c r="K124" s="518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</row>
    <row r="125" spans="2:38" s="39" customFormat="1" ht="30" hidden="1" x14ac:dyDescent="0.25">
      <c r="B125" s="289" t="s">
        <v>118</v>
      </c>
      <c r="C125" s="9"/>
      <c r="D125" s="129"/>
      <c r="E125" s="146"/>
      <c r="F125" s="146"/>
      <c r="G125" s="146"/>
      <c r="H125" s="181"/>
      <c r="I125" s="518"/>
      <c r="J125" s="518"/>
      <c r="K125" s="518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1"/>
      <c r="AF125" s="51"/>
      <c r="AG125" s="51"/>
      <c r="AH125" s="51"/>
      <c r="AI125" s="51"/>
      <c r="AJ125" s="51"/>
      <c r="AK125" s="51"/>
      <c r="AL125" s="51"/>
    </row>
    <row r="126" spans="2:38" s="39" customFormat="1" hidden="1" x14ac:dyDescent="0.25">
      <c r="B126" s="288" t="s">
        <v>152</v>
      </c>
      <c r="C126" s="9"/>
      <c r="D126" s="129"/>
      <c r="E126" s="146"/>
      <c r="F126" s="146"/>
      <c r="G126" s="146"/>
      <c r="H126" s="181"/>
      <c r="I126" s="518"/>
      <c r="J126" s="518"/>
      <c r="K126" s="518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1"/>
      <c r="AF126" s="51"/>
      <c r="AG126" s="51"/>
      <c r="AH126" s="51"/>
      <c r="AI126" s="51"/>
      <c r="AJ126" s="51"/>
      <c r="AK126" s="51"/>
      <c r="AL126" s="51"/>
    </row>
    <row r="127" spans="2:38" s="39" customFormat="1" ht="30" x14ac:dyDescent="0.25">
      <c r="B127" s="20" t="s">
        <v>122</v>
      </c>
      <c r="C127" s="9"/>
      <c r="D127" s="129"/>
      <c r="E127" s="146">
        <v>500</v>
      </c>
      <c r="F127" s="146"/>
      <c r="G127" s="146"/>
      <c r="H127" s="181"/>
      <c r="I127" s="518"/>
      <c r="J127" s="518"/>
      <c r="K127" s="518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1"/>
      <c r="AF127" s="51"/>
      <c r="AG127" s="51"/>
      <c r="AH127" s="51"/>
      <c r="AI127" s="51"/>
      <c r="AJ127" s="51"/>
      <c r="AK127" s="51"/>
      <c r="AL127" s="51"/>
    </row>
    <row r="128" spans="2:38" s="39" customFormat="1" x14ac:dyDescent="0.25">
      <c r="B128" s="21" t="s">
        <v>115</v>
      </c>
      <c r="C128" s="9"/>
      <c r="D128" s="129"/>
      <c r="E128" s="130">
        <f>E105+ROUND(E122*3.2,0)+E124</f>
        <v>92710</v>
      </c>
      <c r="F128" s="146"/>
      <c r="G128" s="146"/>
      <c r="H128" s="181"/>
      <c r="I128" s="518"/>
      <c r="J128" s="518"/>
      <c r="K128" s="518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1"/>
      <c r="AF128" s="51"/>
      <c r="AG128" s="51"/>
      <c r="AH128" s="51"/>
      <c r="AI128" s="51"/>
      <c r="AJ128" s="51"/>
      <c r="AK128" s="51"/>
      <c r="AL128" s="51"/>
    </row>
    <row r="129" spans="2:38" s="39" customFormat="1" ht="17.25" customHeight="1" x14ac:dyDescent="0.25">
      <c r="B129" s="250" t="s">
        <v>90</v>
      </c>
      <c r="C129" s="44"/>
      <c r="D129" s="236"/>
      <c r="E129" s="182"/>
      <c r="F129" s="146"/>
      <c r="G129" s="146"/>
      <c r="H129" s="181"/>
      <c r="I129" s="518"/>
      <c r="J129" s="518"/>
      <c r="K129" s="518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</row>
    <row r="130" spans="2:38" s="39" customFormat="1" ht="30" x14ac:dyDescent="0.25">
      <c r="B130" s="40" t="s">
        <v>123</v>
      </c>
      <c r="C130" s="44"/>
      <c r="D130" s="44"/>
      <c r="E130" s="181"/>
      <c r="F130" s="146"/>
      <c r="G130" s="146"/>
      <c r="H130" s="181"/>
      <c r="I130" s="518"/>
      <c r="J130" s="518"/>
      <c r="K130" s="518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</row>
    <row r="131" spans="2:38" s="39" customFormat="1" x14ac:dyDescent="0.25">
      <c r="B131" s="40" t="s">
        <v>31</v>
      </c>
      <c r="C131" s="44"/>
      <c r="D131" s="44"/>
      <c r="E131" s="181">
        <v>720</v>
      </c>
      <c r="F131" s="146"/>
      <c r="G131" s="146"/>
      <c r="H131" s="181"/>
      <c r="I131" s="518"/>
      <c r="J131" s="518"/>
      <c r="K131" s="518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</row>
    <row r="132" spans="2:38" s="39" customFormat="1" x14ac:dyDescent="0.25">
      <c r="B132" s="40" t="s">
        <v>21</v>
      </c>
      <c r="C132" s="44"/>
      <c r="D132" s="44"/>
      <c r="E132" s="181">
        <v>1670</v>
      </c>
      <c r="F132" s="146"/>
      <c r="G132" s="146"/>
      <c r="H132" s="181"/>
      <c r="I132" s="518"/>
      <c r="J132" s="518"/>
      <c r="K132" s="518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</row>
    <row r="133" spans="2:38" s="39" customFormat="1" ht="30" x14ac:dyDescent="0.25">
      <c r="B133" s="40" t="s">
        <v>121</v>
      </c>
      <c r="C133" s="44"/>
      <c r="D133" s="44"/>
      <c r="E133" s="181">
        <v>30</v>
      </c>
      <c r="F133" s="146"/>
      <c r="G133" s="146"/>
      <c r="H133" s="181"/>
      <c r="I133" s="518"/>
      <c r="J133" s="518"/>
      <c r="K133" s="518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</row>
    <row r="134" spans="2:38" s="39" customFormat="1" ht="15.75" customHeight="1" x14ac:dyDescent="0.25">
      <c r="B134" s="40" t="s">
        <v>94</v>
      </c>
      <c r="C134" s="44"/>
      <c r="D134" s="44"/>
      <c r="E134" s="181">
        <v>2206</v>
      </c>
      <c r="F134" s="146"/>
      <c r="G134" s="146"/>
      <c r="H134" s="181"/>
      <c r="I134" s="518"/>
      <c r="J134" s="518"/>
      <c r="K134" s="518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</row>
    <row r="135" spans="2:38" s="39" customFormat="1" ht="33.75" customHeight="1" x14ac:dyDescent="0.25">
      <c r="B135" s="40" t="s">
        <v>100</v>
      </c>
      <c r="C135" s="44"/>
      <c r="D135" s="44"/>
      <c r="E135" s="181">
        <v>292</v>
      </c>
      <c r="F135" s="146"/>
      <c r="G135" s="146"/>
      <c r="H135" s="181"/>
      <c r="I135" s="518"/>
      <c r="J135" s="518"/>
      <c r="K135" s="518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</row>
    <row r="136" spans="2:38" s="39" customFormat="1" ht="15.75" customHeight="1" x14ac:dyDescent="0.25">
      <c r="B136" s="40" t="s">
        <v>20</v>
      </c>
      <c r="C136" s="44"/>
      <c r="D136" s="44"/>
      <c r="E136" s="181">
        <v>948</v>
      </c>
      <c r="F136" s="146"/>
      <c r="G136" s="146"/>
      <c r="H136" s="181"/>
      <c r="I136" s="518"/>
      <c r="J136" s="518"/>
      <c r="K136" s="518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</row>
    <row r="137" spans="2:38" s="39" customFormat="1" ht="15.75" customHeight="1" x14ac:dyDescent="0.25">
      <c r="B137" s="40" t="s">
        <v>119</v>
      </c>
      <c r="C137" s="44"/>
      <c r="D137" s="44"/>
      <c r="E137" s="181">
        <v>2800</v>
      </c>
      <c r="F137" s="146"/>
      <c r="G137" s="146"/>
      <c r="H137" s="181"/>
      <c r="I137" s="518"/>
      <c r="J137" s="518"/>
      <c r="K137" s="518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</row>
    <row r="138" spans="2:38" s="39" customFormat="1" ht="15.75" hidden="1" customHeight="1" x14ac:dyDescent="0.25">
      <c r="B138" s="40"/>
      <c r="C138" s="44"/>
      <c r="D138" s="44"/>
      <c r="E138" s="181"/>
      <c r="F138" s="146"/>
      <c r="G138" s="146"/>
      <c r="H138" s="181"/>
      <c r="I138" s="518"/>
      <c r="J138" s="518"/>
      <c r="K138" s="518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</row>
    <row r="139" spans="2:38" s="39" customFormat="1" ht="15.75" hidden="1" customHeight="1" x14ac:dyDescent="0.25">
      <c r="B139" s="40"/>
      <c r="C139" s="44"/>
      <c r="D139" s="44"/>
      <c r="E139" s="181"/>
      <c r="F139" s="146"/>
      <c r="G139" s="146"/>
      <c r="H139" s="181"/>
      <c r="I139" s="518"/>
      <c r="J139" s="518"/>
      <c r="K139" s="518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</row>
    <row r="140" spans="2:38" s="39" customFormat="1" ht="15.75" hidden="1" customHeight="1" x14ac:dyDescent="0.25">
      <c r="B140" s="40"/>
      <c r="C140" s="44"/>
      <c r="D140" s="44"/>
      <c r="E140" s="181"/>
      <c r="F140" s="146"/>
      <c r="G140" s="146"/>
      <c r="H140" s="181"/>
      <c r="I140" s="518"/>
      <c r="J140" s="518"/>
      <c r="K140" s="518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1"/>
      <c r="AF140" s="51"/>
      <c r="AG140" s="51"/>
      <c r="AH140" s="51"/>
      <c r="AI140" s="51"/>
      <c r="AJ140" s="51"/>
      <c r="AK140" s="51"/>
      <c r="AL140" s="51"/>
    </row>
    <row r="141" spans="2:38" s="39" customFormat="1" ht="15.75" hidden="1" customHeight="1" x14ac:dyDescent="0.25">
      <c r="B141" s="40"/>
      <c r="C141" s="44"/>
      <c r="D141" s="44"/>
      <c r="E141" s="181"/>
      <c r="F141" s="146"/>
      <c r="G141" s="146"/>
      <c r="H141" s="181"/>
      <c r="I141" s="518"/>
      <c r="J141" s="518"/>
      <c r="K141" s="518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1"/>
      <c r="AF141" s="51"/>
      <c r="AG141" s="51"/>
      <c r="AH141" s="51"/>
      <c r="AI141" s="51"/>
      <c r="AJ141" s="51"/>
      <c r="AK141" s="51"/>
      <c r="AL141" s="51"/>
    </row>
    <row r="142" spans="2:38" s="39" customFormat="1" ht="16.5" customHeight="1" x14ac:dyDescent="0.25">
      <c r="B142" s="226" t="s">
        <v>8</v>
      </c>
      <c r="C142" s="44"/>
      <c r="D142" s="44"/>
      <c r="E142" s="181"/>
      <c r="F142" s="146"/>
      <c r="G142" s="146"/>
      <c r="H142" s="181"/>
      <c r="I142" s="518"/>
      <c r="J142" s="518"/>
      <c r="K142" s="518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1"/>
      <c r="AF142" s="51"/>
      <c r="AG142" s="51"/>
      <c r="AH142" s="51"/>
      <c r="AI142" s="51"/>
      <c r="AJ142" s="51"/>
      <c r="AK142" s="51"/>
      <c r="AL142" s="51"/>
    </row>
    <row r="143" spans="2:38" s="39" customFormat="1" ht="15" customHeight="1" x14ac:dyDescent="0.25">
      <c r="B143" s="233" t="s">
        <v>96</v>
      </c>
      <c r="C143" s="44"/>
      <c r="D143" s="44"/>
      <c r="E143" s="181"/>
      <c r="F143" s="146"/>
      <c r="G143" s="146"/>
      <c r="H143" s="181"/>
      <c r="I143" s="518"/>
      <c r="J143" s="518"/>
      <c r="K143" s="518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1"/>
      <c r="AF143" s="51"/>
      <c r="AG143" s="51"/>
      <c r="AH143" s="51"/>
      <c r="AI143" s="51"/>
      <c r="AJ143" s="51"/>
      <c r="AK143" s="51"/>
      <c r="AL143" s="51"/>
    </row>
    <row r="144" spans="2:38" ht="15.75" customHeight="1" x14ac:dyDescent="0.25">
      <c r="B144" s="38" t="s">
        <v>70</v>
      </c>
      <c r="C144" s="42">
        <v>150</v>
      </c>
      <c r="D144" s="42"/>
      <c r="E144" s="181">
        <v>127</v>
      </c>
      <c r="F144" s="100">
        <v>10</v>
      </c>
      <c r="G144" s="146">
        <f>ROUND(H144/C144,0)</f>
        <v>8</v>
      </c>
      <c r="H144" s="181">
        <f>ROUND(E144*F144,0)</f>
        <v>1270</v>
      </c>
      <c r="I144" s="518"/>
      <c r="J144" s="518"/>
      <c r="K144" s="518"/>
    </row>
    <row r="145" spans="1:38" ht="14.25" customHeight="1" x14ac:dyDescent="0.25">
      <c r="B145" s="61" t="s">
        <v>99</v>
      </c>
      <c r="C145" s="42">
        <v>300</v>
      </c>
      <c r="D145" s="42"/>
      <c r="E145" s="181">
        <v>450</v>
      </c>
      <c r="F145" s="100">
        <v>18</v>
      </c>
      <c r="G145" s="146">
        <f>ROUND(H145/C145,0)</f>
        <v>27</v>
      </c>
      <c r="H145" s="181">
        <f>ROUND(E145*F145,0)</f>
        <v>8100</v>
      </c>
      <c r="I145" s="518"/>
      <c r="J145" s="518"/>
      <c r="K145" s="518"/>
    </row>
    <row r="146" spans="1:38" s="39" customFormat="1" ht="16.5" customHeight="1" x14ac:dyDescent="0.25">
      <c r="B146" s="72" t="s">
        <v>10</v>
      </c>
      <c r="C146" s="44"/>
      <c r="D146" s="44"/>
      <c r="E146" s="182">
        <f>E144+E145</f>
        <v>577</v>
      </c>
      <c r="F146" s="316">
        <f>H146/E146</f>
        <v>16.239168110918545</v>
      </c>
      <c r="G146" s="182">
        <f>G144+G145</f>
        <v>35</v>
      </c>
      <c r="H146" s="182">
        <f>H144+H145</f>
        <v>9370</v>
      </c>
      <c r="I146" s="519"/>
      <c r="J146" s="519"/>
      <c r="K146" s="519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1"/>
      <c r="AF146" s="51"/>
      <c r="AG146" s="51"/>
      <c r="AH146" s="51"/>
      <c r="AI146" s="51"/>
      <c r="AJ146" s="51"/>
      <c r="AK146" s="51"/>
      <c r="AL146" s="51"/>
    </row>
    <row r="147" spans="1:38" s="39" customFormat="1" ht="15.75" customHeight="1" x14ac:dyDescent="0.25">
      <c r="B147" s="233" t="s">
        <v>23</v>
      </c>
      <c r="C147" s="42"/>
      <c r="D147" s="42"/>
      <c r="E147" s="181"/>
      <c r="F147" s="100"/>
      <c r="G147" s="146"/>
      <c r="H147" s="181"/>
      <c r="I147" s="518"/>
      <c r="J147" s="518"/>
      <c r="K147" s="518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1"/>
      <c r="AF147" s="51"/>
      <c r="AG147" s="51"/>
      <c r="AH147" s="51"/>
      <c r="AI147" s="51"/>
      <c r="AJ147" s="51"/>
      <c r="AK147" s="51"/>
      <c r="AL147" s="51"/>
    </row>
    <row r="148" spans="1:38" s="39" customFormat="1" ht="15" customHeight="1" x14ac:dyDescent="0.25">
      <c r="B148" s="232" t="s">
        <v>97</v>
      </c>
      <c r="C148" s="42">
        <v>240</v>
      </c>
      <c r="D148" s="42"/>
      <c r="E148" s="181">
        <v>737</v>
      </c>
      <c r="F148" s="100">
        <v>8</v>
      </c>
      <c r="G148" s="146">
        <f>ROUND(H148/C148,0)</f>
        <v>25</v>
      </c>
      <c r="H148" s="181">
        <f>ROUND(E148*F148,0)</f>
        <v>5896</v>
      </c>
      <c r="I148" s="518"/>
      <c r="J148" s="518"/>
      <c r="K148" s="518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1"/>
      <c r="AF148" s="51"/>
      <c r="AG148" s="51"/>
      <c r="AH148" s="51"/>
      <c r="AI148" s="51"/>
      <c r="AJ148" s="51"/>
      <c r="AK148" s="51"/>
      <c r="AL148" s="51"/>
    </row>
    <row r="149" spans="1:38" s="39" customFormat="1" ht="15" customHeight="1" x14ac:dyDescent="0.25">
      <c r="B149" s="232" t="s">
        <v>13</v>
      </c>
      <c r="C149" s="42">
        <v>240</v>
      </c>
      <c r="D149" s="42"/>
      <c r="E149" s="181">
        <v>60</v>
      </c>
      <c r="F149" s="100">
        <v>3</v>
      </c>
      <c r="G149" s="146">
        <f>ROUND(H149/C149,0)</f>
        <v>1</v>
      </c>
      <c r="H149" s="181">
        <f>ROUND(E149*F149,0)</f>
        <v>180</v>
      </c>
      <c r="I149" s="518"/>
      <c r="J149" s="518"/>
      <c r="K149" s="518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1"/>
      <c r="AF149" s="51"/>
      <c r="AG149" s="51"/>
      <c r="AH149" s="51"/>
      <c r="AI149" s="51"/>
      <c r="AJ149" s="51"/>
      <c r="AK149" s="51"/>
      <c r="AL149" s="51"/>
    </row>
    <row r="150" spans="1:38" s="39" customFormat="1" ht="12.75" customHeight="1" x14ac:dyDescent="0.25">
      <c r="B150" s="103" t="s">
        <v>98</v>
      </c>
      <c r="C150" s="234"/>
      <c r="D150" s="42"/>
      <c r="E150" s="182">
        <f>E148+E149</f>
        <v>797</v>
      </c>
      <c r="F150" s="316">
        <f t="shared" ref="F150:F151" si="6">H150/E150</f>
        <v>7.6235884567126728</v>
      </c>
      <c r="G150" s="182">
        <f>G148+G149</f>
        <v>26</v>
      </c>
      <c r="H150" s="182">
        <f>H148+H149</f>
        <v>6076</v>
      </c>
      <c r="I150" s="519"/>
      <c r="J150" s="519"/>
      <c r="K150" s="519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1"/>
      <c r="AF150" s="51"/>
      <c r="AG150" s="51"/>
      <c r="AH150" s="51"/>
      <c r="AI150" s="51"/>
      <c r="AJ150" s="51"/>
      <c r="AK150" s="51"/>
      <c r="AL150" s="51"/>
    </row>
    <row r="151" spans="1:38" s="39" customFormat="1" ht="15.75" customHeight="1" thickBot="1" x14ac:dyDescent="0.3">
      <c r="B151" s="25" t="s">
        <v>84</v>
      </c>
      <c r="C151" s="63"/>
      <c r="D151" s="42"/>
      <c r="E151" s="182">
        <f>E146+E150</f>
        <v>1374</v>
      </c>
      <c r="F151" s="316">
        <f t="shared" si="6"/>
        <v>11.241630276564774</v>
      </c>
      <c r="G151" s="182">
        <f t="shared" ref="G151:H151" si="7">G146+G150</f>
        <v>61</v>
      </c>
      <c r="H151" s="182">
        <f t="shared" si="7"/>
        <v>15446</v>
      </c>
      <c r="I151" s="519"/>
      <c r="J151" s="519"/>
      <c r="K151" s="519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1"/>
      <c r="AF151" s="51"/>
      <c r="AG151" s="51"/>
      <c r="AH151" s="51"/>
      <c r="AI151" s="51"/>
      <c r="AJ151" s="51"/>
      <c r="AK151" s="51"/>
      <c r="AL151" s="51"/>
    </row>
    <row r="152" spans="1:38" s="75" customFormat="1" ht="16.5" customHeight="1" thickBot="1" x14ac:dyDescent="0.3">
      <c r="A152" s="79"/>
      <c r="B152" s="104" t="s">
        <v>11</v>
      </c>
      <c r="C152" s="105"/>
      <c r="D152" s="105"/>
      <c r="E152" s="107"/>
      <c r="F152" s="107"/>
      <c r="G152" s="107"/>
      <c r="H152" s="107"/>
      <c r="I152" s="520"/>
      <c r="J152" s="520"/>
      <c r="K152" s="520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1"/>
      <c r="AF152" s="51"/>
      <c r="AG152" s="51"/>
      <c r="AH152" s="51"/>
      <c r="AI152" s="51"/>
      <c r="AJ152" s="51"/>
      <c r="AK152" s="51"/>
      <c r="AL152" s="51"/>
    </row>
    <row r="153" spans="1:38" ht="30.6" customHeight="1" x14ac:dyDescent="0.25">
      <c r="A153" s="186"/>
      <c r="B153" s="479" t="s">
        <v>206</v>
      </c>
      <c r="C153" s="480"/>
      <c r="D153" s="480"/>
      <c r="E153" s="481"/>
      <c r="F153" s="481"/>
      <c r="G153" s="481"/>
      <c r="H153" s="504"/>
      <c r="I153" s="521"/>
      <c r="J153" s="521"/>
      <c r="K153" s="521"/>
    </row>
    <row r="154" spans="1:38" x14ac:dyDescent="0.25">
      <c r="B154" s="366" t="s">
        <v>116</v>
      </c>
      <c r="C154" s="9"/>
      <c r="D154" s="9"/>
      <c r="E154" s="368"/>
      <c r="F154" s="175"/>
      <c r="G154" s="175"/>
      <c r="H154" s="424"/>
      <c r="I154" s="521"/>
      <c r="J154" s="521"/>
      <c r="K154" s="521"/>
    </row>
    <row r="155" spans="1:38" x14ac:dyDescent="0.25">
      <c r="B155" s="20" t="s">
        <v>89</v>
      </c>
      <c r="C155" s="9"/>
      <c r="D155" s="129"/>
      <c r="E155" s="146">
        <f>E156+E157+E162+E168+E169+E170+E171</f>
        <v>100883</v>
      </c>
      <c r="F155" s="424"/>
      <c r="G155" s="424"/>
      <c r="H155" s="424"/>
      <c r="I155" s="521"/>
      <c r="J155" s="521"/>
      <c r="K155" s="521"/>
    </row>
    <row r="156" spans="1:38" x14ac:dyDescent="0.25">
      <c r="B156" s="20" t="s">
        <v>105</v>
      </c>
      <c r="C156" s="9"/>
      <c r="D156" s="129"/>
      <c r="E156" s="146">
        <v>26400</v>
      </c>
      <c r="F156" s="424"/>
      <c r="G156" s="424"/>
      <c r="H156" s="424"/>
      <c r="I156" s="521"/>
      <c r="J156" s="521"/>
      <c r="K156" s="521"/>
    </row>
    <row r="157" spans="1:38" ht="30" hidden="1" x14ac:dyDescent="0.25">
      <c r="B157" s="20" t="s">
        <v>106</v>
      </c>
      <c r="C157" s="102"/>
      <c r="D157" s="102"/>
      <c r="E157" s="175">
        <f>E158+E159+E160+E161</f>
        <v>0</v>
      </c>
      <c r="F157" s="424"/>
      <c r="G157" s="424"/>
      <c r="H157" s="424"/>
      <c r="I157" s="521"/>
      <c r="J157" s="521"/>
      <c r="K157" s="521"/>
    </row>
    <row r="158" spans="1:38" ht="30" hidden="1" x14ac:dyDescent="0.25">
      <c r="B158" s="20" t="s">
        <v>107</v>
      </c>
      <c r="C158" s="102"/>
      <c r="D158" s="102"/>
      <c r="E158" s="175"/>
      <c r="F158" s="424"/>
      <c r="G158" s="424"/>
      <c r="H158" s="424"/>
      <c r="I158" s="521"/>
      <c r="J158" s="521"/>
      <c r="K158" s="521"/>
    </row>
    <row r="159" spans="1:38" ht="30" hidden="1" x14ac:dyDescent="0.25">
      <c r="B159" s="20" t="s">
        <v>108</v>
      </c>
      <c r="C159" s="102"/>
      <c r="D159" s="102"/>
      <c r="E159" s="175"/>
      <c r="F159" s="424"/>
      <c r="G159" s="424"/>
      <c r="H159" s="424"/>
      <c r="I159" s="521"/>
      <c r="J159" s="521"/>
      <c r="K159" s="521"/>
    </row>
    <row r="160" spans="1:38" ht="45" hidden="1" x14ac:dyDescent="0.25">
      <c r="B160" s="20" t="s">
        <v>110</v>
      </c>
      <c r="C160" s="102"/>
      <c r="D160" s="102"/>
      <c r="E160" s="175"/>
      <c r="F160" s="424"/>
      <c r="G160" s="424"/>
      <c r="H160" s="424"/>
      <c r="I160" s="521"/>
      <c r="J160" s="521"/>
      <c r="K160" s="521"/>
    </row>
    <row r="161" spans="2:25" ht="45" hidden="1" x14ac:dyDescent="0.25">
      <c r="B161" s="20" t="s">
        <v>109</v>
      </c>
      <c r="C161" s="102"/>
      <c r="D161" s="102"/>
      <c r="E161" s="175"/>
      <c r="F161" s="424"/>
      <c r="G161" s="424"/>
      <c r="H161" s="424"/>
      <c r="I161" s="521"/>
      <c r="J161" s="521"/>
      <c r="K161" s="521"/>
    </row>
    <row r="162" spans="2:25" ht="45" hidden="1" x14ac:dyDescent="0.25">
      <c r="B162" s="20" t="s">
        <v>127</v>
      </c>
      <c r="C162" s="102"/>
      <c r="D162" s="102"/>
      <c r="E162" s="175">
        <f>E163+E164+E165+E166+E167</f>
        <v>0</v>
      </c>
      <c r="F162" s="424"/>
      <c r="G162" s="424"/>
      <c r="H162" s="424"/>
      <c r="I162" s="521"/>
      <c r="J162" s="521"/>
      <c r="K162" s="521"/>
    </row>
    <row r="163" spans="2:25" ht="30" hidden="1" x14ac:dyDescent="0.25">
      <c r="B163" s="20" t="s">
        <v>128</v>
      </c>
      <c r="C163" s="102"/>
      <c r="D163" s="102"/>
      <c r="E163" s="175"/>
      <c r="F163" s="424"/>
      <c r="G163" s="424"/>
      <c r="H163" s="424"/>
      <c r="I163" s="521"/>
      <c r="J163" s="521"/>
      <c r="K163" s="521"/>
    </row>
    <row r="164" spans="2:25" ht="60" hidden="1" x14ac:dyDescent="0.25">
      <c r="B164" s="20" t="s">
        <v>129</v>
      </c>
      <c r="C164" s="102"/>
      <c r="D164" s="102"/>
      <c r="E164" s="175"/>
      <c r="F164" s="424"/>
      <c r="G164" s="424"/>
      <c r="H164" s="424"/>
      <c r="I164" s="521"/>
      <c r="J164" s="521"/>
      <c r="K164" s="521"/>
    </row>
    <row r="165" spans="2:25" ht="45" hidden="1" x14ac:dyDescent="0.25">
      <c r="B165" s="20" t="s">
        <v>130</v>
      </c>
      <c r="C165" s="102"/>
      <c r="D165" s="102"/>
      <c r="E165" s="175"/>
      <c r="F165" s="424"/>
      <c r="G165" s="424"/>
      <c r="H165" s="424"/>
      <c r="I165" s="521"/>
      <c r="J165" s="521"/>
      <c r="K165" s="521"/>
    </row>
    <row r="166" spans="2:25" ht="30" hidden="1" x14ac:dyDescent="0.25">
      <c r="B166" s="20" t="s">
        <v>131</v>
      </c>
      <c r="C166" s="102"/>
      <c r="D166" s="102"/>
      <c r="E166" s="175"/>
      <c r="F166" s="424"/>
      <c r="G166" s="424"/>
      <c r="H166" s="424"/>
      <c r="I166" s="521"/>
      <c r="J166" s="521"/>
      <c r="K166" s="521"/>
    </row>
    <row r="167" spans="2:25" ht="30" hidden="1" x14ac:dyDescent="0.25">
      <c r="B167" s="20" t="s">
        <v>132</v>
      </c>
      <c r="C167" s="102"/>
      <c r="D167" s="102"/>
      <c r="E167" s="175"/>
      <c r="F167" s="424"/>
      <c r="G167" s="424"/>
      <c r="H167" s="424"/>
      <c r="I167" s="521"/>
      <c r="J167" s="521"/>
      <c r="K167" s="521"/>
    </row>
    <row r="168" spans="2:25" ht="45" x14ac:dyDescent="0.25">
      <c r="B168" s="20" t="s">
        <v>220</v>
      </c>
      <c r="C168" s="102"/>
      <c r="D168" s="102"/>
      <c r="E168" s="175">
        <v>2000</v>
      </c>
      <c r="F168" s="424"/>
      <c r="G168" s="424"/>
      <c r="H168" s="424"/>
      <c r="I168" s="521"/>
      <c r="J168" s="521"/>
      <c r="K168" s="521"/>
      <c r="L168" s="51">
        <v>638.82000000000005</v>
      </c>
    </row>
    <row r="169" spans="2:25" ht="30" hidden="1" x14ac:dyDescent="0.25">
      <c r="B169" s="20" t="s">
        <v>134</v>
      </c>
      <c r="C169" s="102"/>
      <c r="D169" s="102"/>
      <c r="E169" s="175"/>
      <c r="F169" s="424"/>
      <c r="G169" s="424"/>
      <c r="H169" s="424"/>
      <c r="I169" s="521"/>
      <c r="J169" s="521"/>
      <c r="K169" s="521"/>
    </row>
    <row r="170" spans="2:25" ht="30" hidden="1" x14ac:dyDescent="0.25">
      <c r="B170" s="20" t="s">
        <v>135</v>
      </c>
      <c r="C170" s="102"/>
      <c r="D170" s="102"/>
      <c r="E170" s="175"/>
      <c r="F170" s="424"/>
      <c r="G170" s="424"/>
      <c r="H170" s="424"/>
      <c r="I170" s="521"/>
      <c r="J170" s="521"/>
      <c r="K170" s="521"/>
    </row>
    <row r="171" spans="2:25" x14ac:dyDescent="0.25">
      <c r="B171" s="20" t="s">
        <v>136</v>
      </c>
      <c r="C171" s="9"/>
      <c r="D171" s="129"/>
      <c r="E171" s="146">
        <v>72483</v>
      </c>
      <c r="F171" s="424"/>
      <c r="G171" s="424"/>
      <c r="H171" s="424"/>
      <c r="I171" s="521"/>
      <c r="J171" s="521"/>
      <c r="K171" s="521"/>
      <c r="L171" s="51">
        <v>358.72</v>
      </c>
    </row>
    <row r="172" spans="2:25" x14ac:dyDescent="0.25">
      <c r="B172" s="26" t="s">
        <v>87</v>
      </c>
      <c r="C172" s="9"/>
      <c r="D172" s="129"/>
      <c r="E172" s="146">
        <v>53356</v>
      </c>
      <c r="F172" s="424"/>
      <c r="G172" s="424"/>
      <c r="H172" s="424"/>
      <c r="I172" s="521"/>
      <c r="J172" s="521"/>
      <c r="K172" s="521"/>
      <c r="L172" s="51">
        <v>1005.03</v>
      </c>
    </row>
    <row r="173" spans="2:25" x14ac:dyDescent="0.25">
      <c r="B173" s="288" t="s">
        <v>104</v>
      </c>
      <c r="C173" s="9"/>
      <c r="D173" s="129"/>
      <c r="E173" s="146">
        <v>49800</v>
      </c>
      <c r="F173" s="424"/>
      <c r="G173" s="424"/>
      <c r="H173" s="424"/>
      <c r="I173" s="521"/>
      <c r="J173" s="521"/>
      <c r="K173" s="521"/>
    </row>
    <row r="174" spans="2:25" ht="30" x14ac:dyDescent="0.25">
      <c r="B174" s="26" t="s">
        <v>88</v>
      </c>
      <c r="C174" s="9"/>
      <c r="D174" s="129"/>
      <c r="E174" s="146"/>
      <c r="F174" s="424"/>
      <c r="G174" s="424"/>
      <c r="H174" s="424"/>
      <c r="I174" s="521"/>
      <c r="J174" s="521"/>
      <c r="K174" s="521"/>
    </row>
    <row r="175" spans="2:25" x14ac:dyDescent="0.25">
      <c r="B175" s="21" t="s">
        <v>115</v>
      </c>
      <c r="C175" s="9"/>
      <c r="D175" s="129"/>
      <c r="E175" s="130">
        <f>E155+E172*3.2+E174</f>
        <v>271622.2</v>
      </c>
      <c r="F175" s="424"/>
      <c r="G175" s="424"/>
      <c r="H175" s="424"/>
      <c r="I175" s="521"/>
      <c r="J175" s="521"/>
      <c r="K175" s="521"/>
      <c r="W175" s="484"/>
      <c r="X175" s="484"/>
      <c r="Y175" s="484"/>
    </row>
    <row r="176" spans="2:25" ht="48.75" customHeight="1" x14ac:dyDescent="0.25">
      <c r="B176" s="250" t="s">
        <v>90</v>
      </c>
      <c r="C176" s="44"/>
      <c r="D176" s="44"/>
      <c r="E176" s="423"/>
      <c r="F176" s="424"/>
      <c r="G176" s="424"/>
      <c r="H176" s="424"/>
      <c r="I176" s="524"/>
      <c r="J176" s="524"/>
      <c r="K176" s="524"/>
      <c r="L176" s="525"/>
      <c r="M176" s="526"/>
      <c r="N176" s="526"/>
      <c r="O176" s="482"/>
      <c r="P176" s="482"/>
      <c r="Q176" s="482"/>
      <c r="R176" s="482"/>
      <c r="S176" s="482"/>
      <c r="T176" s="482"/>
      <c r="V176" s="482"/>
    </row>
    <row r="177" spans="2:23" ht="30" x14ac:dyDescent="0.25">
      <c r="B177" s="61" t="s">
        <v>207</v>
      </c>
      <c r="C177" s="44"/>
      <c r="D177" s="44"/>
      <c r="E177" s="175">
        <v>57132</v>
      </c>
      <c r="F177" s="424"/>
      <c r="G177" s="424"/>
      <c r="H177" s="424"/>
      <c r="I177" s="521"/>
      <c r="J177" s="521"/>
      <c r="K177" s="521"/>
      <c r="M177" s="484"/>
      <c r="O177" s="484"/>
      <c r="S177" s="483"/>
      <c r="T177" s="484"/>
      <c r="U177" s="483"/>
      <c r="W177" s="483"/>
    </row>
    <row r="178" spans="2:23" ht="30" x14ac:dyDescent="0.25">
      <c r="B178" s="347" t="s">
        <v>208</v>
      </c>
      <c r="C178" s="44"/>
      <c r="D178" s="44"/>
      <c r="E178" s="175">
        <v>2842</v>
      </c>
      <c r="F178" s="424"/>
      <c r="G178" s="424"/>
      <c r="H178" s="424"/>
      <c r="I178" s="521"/>
      <c r="J178" s="521"/>
      <c r="K178" s="521"/>
      <c r="M178" s="484"/>
      <c r="O178" s="484"/>
      <c r="S178" s="483"/>
      <c r="T178" s="484"/>
      <c r="U178" s="483"/>
      <c r="W178" s="483"/>
    </row>
    <row r="179" spans="2:23" x14ac:dyDescent="0.25">
      <c r="B179" s="347" t="s">
        <v>209</v>
      </c>
      <c r="C179" s="44"/>
      <c r="D179" s="44"/>
      <c r="E179" s="175">
        <v>277</v>
      </c>
      <c r="F179" s="424"/>
      <c r="G179" s="424"/>
      <c r="H179" s="424"/>
      <c r="I179" s="521"/>
      <c r="J179" s="521"/>
      <c r="K179" s="521"/>
      <c r="S179" s="483"/>
      <c r="T179" s="484"/>
      <c r="U179" s="483"/>
    </row>
    <row r="180" spans="2:23" x14ac:dyDescent="0.25">
      <c r="B180" s="347" t="s">
        <v>31</v>
      </c>
      <c r="C180" s="44"/>
      <c r="D180" s="44"/>
      <c r="E180" s="175">
        <v>10515</v>
      </c>
      <c r="F180" s="424"/>
      <c r="G180" s="424"/>
      <c r="H180" s="424"/>
      <c r="I180" s="521"/>
      <c r="J180" s="521"/>
      <c r="K180" s="521"/>
      <c r="S180" s="483"/>
      <c r="T180" s="484"/>
      <c r="U180" s="483"/>
    </row>
    <row r="181" spans="2:23" ht="45" x14ac:dyDescent="0.25">
      <c r="B181" s="347" t="s">
        <v>219</v>
      </c>
      <c r="C181" s="44"/>
      <c r="D181" s="44"/>
      <c r="E181" s="175">
        <v>10616</v>
      </c>
      <c r="F181" s="424"/>
      <c r="G181" s="424"/>
      <c r="H181" s="424"/>
      <c r="I181" s="521"/>
      <c r="J181" s="521"/>
      <c r="K181" s="521"/>
      <c r="M181" s="484"/>
      <c r="O181" s="484"/>
      <c r="S181" s="483"/>
      <c r="T181" s="484"/>
      <c r="U181" s="483"/>
      <c r="W181" s="483"/>
    </row>
    <row r="182" spans="2:23" x14ac:dyDescent="0.25">
      <c r="B182" s="347" t="s">
        <v>51</v>
      </c>
      <c r="C182" s="44"/>
      <c r="D182" s="44"/>
      <c r="E182" s="175">
        <v>15600</v>
      </c>
      <c r="F182" s="424"/>
      <c r="G182" s="424"/>
      <c r="H182" s="424"/>
      <c r="I182" s="521"/>
      <c r="J182" s="521"/>
      <c r="K182" s="521"/>
      <c r="S182" s="483"/>
      <c r="T182" s="484"/>
      <c r="U182" s="483"/>
    </row>
    <row r="183" spans="2:23" x14ac:dyDescent="0.25">
      <c r="B183" s="347" t="s">
        <v>21</v>
      </c>
      <c r="C183" s="44"/>
      <c r="D183" s="44"/>
      <c r="E183" s="175">
        <v>9024</v>
      </c>
      <c r="F183" s="424"/>
      <c r="G183" s="424"/>
      <c r="H183" s="424"/>
      <c r="I183" s="521"/>
      <c r="J183" s="521"/>
      <c r="K183" s="521"/>
      <c r="S183" s="483"/>
      <c r="T183" s="484"/>
      <c r="U183" s="483"/>
    </row>
    <row r="184" spans="2:23" ht="30" customHeight="1" x14ac:dyDescent="0.25">
      <c r="B184" s="347" t="s">
        <v>121</v>
      </c>
      <c r="C184" s="44"/>
      <c r="D184" s="44"/>
      <c r="E184" s="175">
        <v>2054</v>
      </c>
      <c r="F184" s="424"/>
      <c r="G184" s="424"/>
      <c r="H184" s="424"/>
      <c r="I184" s="521"/>
      <c r="J184" s="521"/>
      <c r="K184" s="521"/>
      <c r="S184" s="483"/>
      <c r="T184" s="484"/>
      <c r="U184" s="483"/>
    </row>
    <row r="185" spans="2:23" ht="17.45" customHeight="1" x14ac:dyDescent="0.25">
      <c r="B185" s="347" t="s">
        <v>35</v>
      </c>
      <c r="C185" s="44"/>
      <c r="D185" s="44"/>
      <c r="E185" s="175">
        <v>70859</v>
      </c>
      <c r="F185" s="424"/>
      <c r="G185" s="424"/>
      <c r="H185" s="424"/>
      <c r="I185" s="521"/>
      <c r="J185" s="521"/>
      <c r="K185" s="521"/>
      <c r="M185" s="484"/>
      <c r="O185" s="484"/>
      <c r="S185" s="483"/>
      <c r="T185" s="484"/>
      <c r="U185" s="483"/>
      <c r="W185" s="483"/>
    </row>
    <row r="186" spans="2:23" ht="30" x14ac:dyDescent="0.25">
      <c r="B186" s="347" t="s">
        <v>210</v>
      </c>
      <c r="C186" s="44"/>
      <c r="D186" s="44"/>
      <c r="E186" s="175">
        <v>455</v>
      </c>
      <c r="F186" s="424"/>
      <c r="G186" s="424"/>
      <c r="H186" s="424"/>
      <c r="I186" s="521"/>
      <c r="J186" s="521"/>
      <c r="K186" s="521"/>
    </row>
    <row r="187" spans="2:23" ht="32.25" customHeight="1" x14ac:dyDescent="0.25">
      <c r="B187" s="347" t="s">
        <v>211</v>
      </c>
      <c r="C187" s="44"/>
      <c r="D187" s="44"/>
      <c r="E187" s="175">
        <v>9250</v>
      </c>
      <c r="F187" s="424"/>
      <c r="G187" s="424"/>
      <c r="H187" s="424"/>
      <c r="I187" s="521"/>
      <c r="J187" s="521"/>
      <c r="K187" s="521"/>
      <c r="L187" s="51">
        <v>380.97</v>
      </c>
    </row>
    <row r="188" spans="2:23" ht="30" x14ac:dyDescent="0.25">
      <c r="B188" s="347" t="s">
        <v>212</v>
      </c>
      <c r="C188" s="44"/>
      <c r="D188" s="44"/>
      <c r="E188" s="175">
        <v>629</v>
      </c>
      <c r="F188" s="424"/>
      <c r="G188" s="424"/>
      <c r="H188" s="424"/>
      <c r="I188" s="521"/>
      <c r="J188" s="521"/>
      <c r="K188" s="521"/>
      <c r="L188" s="51">
        <v>2659.83</v>
      </c>
    </row>
    <row r="189" spans="2:23" x14ac:dyDescent="0.25">
      <c r="B189" s="347" t="s">
        <v>213</v>
      </c>
      <c r="C189" s="44"/>
      <c r="D189" s="44"/>
      <c r="E189" s="175">
        <v>5590</v>
      </c>
      <c r="F189" s="424"/>
      <c r="G189" s="424"/>
      <c r="H189" s="424"/>
      <c r="I189" s="521"/>
      <c r="J189" s="521"/>
      <c r="K189" s="521"/>
      <c r="L189" s="51">
        <v>448</v>
      </c>
    </row>
    <row r="190" spans="2:23" x14ac:dyDescent="0.25">
      <c r="B190" s="347" t="s">
        <v>49</v>
      </c>
      <c r="C190" s="44"/>
      <c r="D190" s="44"/>
      <c r="E190" s="175">
        <v>19400</v>
      </c>
      <c r="F190" s="424"/>
      <c r="G190" s="424"/>
      <c r="H190" s="424"/>
      <c r="I190" s="521"/>
      <c r="J190" s="521"/>
      <c r="K190" s="521"/>
      <c r="L190" s="51">
        <v>244.15</v>
      </c>
    </row>
    <row r="191" spans="2:23" x14ac:dyDescent="0.25">
      <c r="B191" s="347" t="s">
        <v>214</v>
      </c>
      <c r="C191" s="44"/>
      <c r="D191" s="44"/>
      <c r="E191" s="175">
        <v>7830</v>
      </c>
      <c r="F191" s="424"/>
      <c r="G191" s="424"/>
      <c r="H191" s="424"/>
      <c r="I191" s="521"/>
      <c r="J191" s="521"/>
      <c r="K191" s="521"/>
      <c r="L191" s="51">
        <v>175.1</v>
      </c>
    </row>
    <row r="192" spans="2:23" x14ac:dyDescent="0.25">
      <c r="B192" s="347" t="s">
        <v>169</v>
      </c>
      <c r="C192" s="44"/>
      <c r="D192" s="44"/>
      <c r="E192" s="175">
        <v>1874</v>
      </c>
      <c r="F192" s="424"/>
      <c r="G192" s="424"/>
      <c r="H192" s="424"/>
      <c r="I192" s="521"/>
      <c r="J192" s="521"/>
      <c r="K192" s="521"/>
      <c r="L192" s="51">
        <v>281.26</v>
      </c>
    </row>
    <row r="193" spans="2:12" x14ac:dyDescent="0.25">
      <c r="B193" s="347" t="s">
        <v>215</v>
      </c>
      <c r="C193" s="44"/>
      <c r="D193" s="44"/>
      <c r="E193" s="175">
        <v>977</v>
      </c>
      <c r="F193" s="424"/>
      <c r="G193" s="424"/>
      <c r="H193" s="424"/>
      <c r="I193" s="521"/>
      <c r="J193" s="521"/>
      <c r="K193" s="521"/>
      <c r="L193" s="51">
        <v>497.66</v>
      </c>
    </row>
    <row r="194" spans="2:12" x14ac:dyDescent="0.25">
      <c r="B194" s="347" t="s">
        <v>20</v>
      </c>
      <c r="C194" s="44"/>
      <c r="D194" s="44"/>
      <c r="E194" s="175">
        <v>5200</v>
      </c>
      <c r="F194" s="424"/>
      <c r="G194" s="424"/>
      <c r="H194" s="424"/>
      <c r="I194" s="521"/>
      <c r="J194" s="521"/>
      <c r="K194" s="521"/>
      <c r="L194" s="51">
        <v>347.2</v>
      </c>
    </row>
    <row r="195" spans="2:12" x14ac:dyDescent="0.25">
      <c r="B195" s="347" t="s">
        <v>119</v>
      </c>
      <c r="C195" s="44"/>
      <c r="D195" s="44"/>
      <c r="E195" s="175">
        <v>35007</v>
      </c>
      <c r="F195" s="424"/>
      <c r="G195" s="424"/>
      <c r="H195" s="424"/>
      <c r="I195" s="521"/>
      <c r="J195" s="521"/>
      <c r="K195" s="521"/>
      <c r="L195" s="51">
        <v>268.97000000000003</v>
      </c>
    </row>
    <row r="196" spans="2:12" x14ac:dyDescent="0.25">
      <c r="B196" s="347" t="s">
        <v>216</v>
      </c>
      <c r="C196" s="44"/>
      <c r="D196" s="44"/>
      <c r="E196" s="175">
        <v>204</v>
      </c>
      <c r="F196" s="424"/>
      <c r="G196" s="424"/>
      <c r="H196" s="424"/>
      <c r="I196" s="521"/>
      <c r="J196" s="521"/>
      <c r="K196" s="521"/>
      <c r="L196" s="51">
        <v>1523.83</v>
      </c>
    </row>
    <row r="197" spans="2:12" x14ac:dyDescent="0.25">
      <c r="B197" s="347" t="s">
        <v>205</v>
      </c>
      <c r="C197" s="44"/>
      <c r="D197" s="44"/>
      <c r="E197" s="175">
        <v>15794</v>
      </c>
      <c r="F197" s="424"/>
      <c r="G197" s="424"/>
      <c r="H197" s="424"/>
      <c r="I197" s="521"/>
      <c r="J197" s="521"/>
      <c r="K197" s="521"/>
      <c r="L197" s="51">
        <v>139.01</v>
      </c>
    </row>
    <row r="198" spans="2:12" x14ac:dyDescent="0.25">
      <c r="B198" s="347" t="s">
        <v>171</v>
      </c>
      <c r="C198" s="44"/>
      <c r="D198" s="44"/>
      <c r="E198" s="175">
        <v>1040</v>
      </c>
      <c r="F198" s="424"/>
      <c r="G198" s="424"/>
      <c r="H198" s="424"/>
      <c r="I198" s="521"/>
      <c r="J198" s="521"/>
      <c r="K198" s="521"/>
      <c r="L198" s="51">
        <v>926.98</v>
      </c>
    </row>
    <row r="199" spans="2:12" x14ac:dyDescent="0.25">
      <c r="B199" s="347" t="s">
        <v>217</v>
      </c>
      <c r="C199" s="44"/>
      <c r="D199" s="44"/>
      <c r="E199" s="175">
        <v>10400</v>
      </c>
      <c r="F199" s="424"/>
      <c r="G199" s="424"/>
      <c r="H199" s="424"/>
      <c r="I199" s="521"/>
      <c r="J199" s="521"/>
      <c r="K199" s="521"/>
      <c r="L199" s="51">
        <v>85.89</v>
      </c>
    </row>
    <row r="200" spans="2:12" x14ac:dyDescent="0.25">
      <c r="B200" s="347" t="s">
        <v>50</v>
      </c>
      <c r="C200" s="44"/>
      <c r="D200" s="44"/>
      <c r="E200" s="175">
        <v>11012</v>
      </c>
      <c r="F200" s="424"/>
      <c r="G200" s="424"/>
      <c r="H200" s="424"/>
      <c r="I200" s="521"/>
      <c r="J200" s="521"/>
      <c r="K200" s="521"/>
      <c r="L200" s="51">
        <v>297.91000000000003</v>
      </c>
    </row>
    <row r="201" spans="2:12" x14ac:dyDescent="0.25">
      <c r="B201" s="347" t="s">
        <v>218</v>
      </c>
      <c r="C201" s="44"/>
      <c r="D201" s="44"/>
      <c r="E201" s="175">
        <v>1150</v>
      </c>
      <c r="F201" s="424"/>
      <c r="G201" s="424"/>
      <c r="H201" s="424"/>
      <c r="I201" s="521"/>
      <c r="J201" s="521"/>
      <c r="K201" s="521"/>
      <c r="L201" s="51">
        <v>549.15</v>
      </c>
    </row>
    <row r="202" spans="2:12" x14ac:dyDescent="0.25">
      <c r="B202" s="347" t="s">
        <v>173</v>
      </c>
      <c r="C202" s="44"/>
      <c r="D202" s="44"/>
      <c r="E202" s="175">
        <v>790</v>
      </c>
      <c r="F202" s="424"/>
      <c r="G202" s="424"/>
      <c r="H202" s="424"/>
      <c r="I202" s="521"/>
      <c r="J202" s="521"/>
      <c r="K202" s="521"/>
      <c r="L202" s="51">
        <v>297.91000000000003</v>
      </c>
    </row>
    <row r="203" spans="2:12" x14ac:dyDescent="0.25">
      <c r="B203" s="347" t="s">
        <v>120</v>
      </c>
      <c r="C203" s="44"/>
      <c r="D203" s="44"/>
      <c r="E203" s="175">
        <v>1035</v>
      </c>
      <c r="F203" s="424"/>
      <c r="G203" s="424"/>
      <c r="H203" s="424"/>
      <c r="I203" s="521"/>
      <c r="J203" s="521"/>
      <c r="K203" s="521"/>
      <c r="L203" s="51">
        <v>297.91000000000003</v>
      </c>
    </row>
    <row r="204" spans="2:12" x14ac:dyDescent="0.25">
      <c r="B204" s="347" t="s">
        <v>34</v>
      </c>
      <c r="C204" s="44"/>
      <c r="D204" s="44"/>
      <c r="E204" s="175">
        <v>11440</v>
      </c>
      <c r="F204" s="424"/>
      <c r="G204" s="424"/>
      <c r="H204" s="424"/>
      <c r="I204" s="521"/>
      <c r="J204" s="521"/>
      <c r="K204" s="521"/>
      <c r="L204" s="51">
        <v>522.66</v>
      </c>
    </row>
    <row r="205" spans="2:12" ht="29.25" x14ac:dyDescent="0.25">
      <c r="B205" s="485" t="s">
        <v>221</v>
      </c>
      <c r="C205" s="44"/>
      <c r="D205" s="44"/>
      <c r="E205" s="175"/>
      <c r="F205" s="424"/>
      <c r="G205" s="424"/>
      <c r="H205" s="424"/>
      <c r="I205" s="521"/>
      <c r="J205" s="521"/>
      <c r="K205" s="521"/>
    </row>
    <row r="206" spans="2:12" ht="30" x14ac:dyDescent="0.25">
      <c r="B206" s="61" t="s">
        <v>222</v>
      </c>
      <c r="C206" s="44"/>
      <c r="D206" s="44"/>
      <c r="E206" s="175">
        <v>51700</v>
      </c>
      <c r="F206" s="424"/>
      <c r="G206" s="424"/>
      <c r="H206" s="424"/>
      <c r="I206" s="521"/>
      <c r="J206" s="521"/>
      <c r="K206" s="521"/>
    </row>
    <row r="207" spans="2:12" ht="30" x14ac:dyDescent="0.25">
      <c r="B207" s="347" t="s">
        <v>223</v>
      </c>
      <c r="C207" s="44"/>
      <c r="D207" s="44"/>
      <c r="E207" s="175">
        <v>3500</v>
      </c>
      <c r="F207" s="424"/>
      <c r="G207" s="424"/>
      <c r="H207" s="424"/>
      <c r="I207" s="521"/>
      <c r="J207" s="521"/>
      <c r="K207" s="521"/>
    </row>
    <row r="208" spans="2:12" ht="28.5" customHeight="1" x14ac:dyDescent="0.25">
      <c r="B208" s="347" t="s">
        <v>224</v>
      </c>
      <c r="C208" s="44"/>
      <c r="D208" s="44"/>
      <c r="E208" s="175">
        <v>11800</v>
      </c>
      <c r="F208" s="424"/>
      <c r="G208" s="424"/>
      <c r="H208" s="424"/>
      <c r="I208" s="521"/>
      <c r="J208" s="521"/>
      <c r="K208" s="521"/>
    </row>
    <row r="209" spans="2:11" x14ac:dyDescent="0.25">
      <c r="B209" s="347" t="s">
        <v>225</v>
      </c>
      <c r="C209" s="44"/>
      <c r="D209" s="44"/>
      <c r="E209" s="175">
        <v>96200</v>
      </c>
      <c r="F209" s="424"/>
      <c r="G209" s="424"/>
      <c r="H209" s="424"/>
      <c r="I209" s="521"/>
      <c r="J209" s="521"/>
      <c r="K209" s="521"/>
    </row>
    <row r="210" spans="2:11" x14ac:dyDescent="0.25">
      <c r="B210" s="121" t="s">
        <v>8</v>
      </c>
      <c r="C210" s="44"/>
      <c r="D210" s="44"/>
      <c r="E210" s="175"/>
      <c r="F210" s="424"/>
      <c r="G210" s="424"/>
      <c r="H210" s="424"/>
      <c r="I210" s="521"/>
      <c r="J210" s="521"/>
      <c r="K210" s="521"/>
    </row>
    <row r="211" spans="2:11" x14ac:dyDescent="0.25">
      <c r="B211" s="23" t="s">
        <v>23</v>
      </c>
      <c r="C211" s="44"/>
      <c r="D211" s="44"/>
      <c r="E211" s="175"/>
      <c r="F211" s="424"/>
      <c r="G211" s="424"/>
      <c r="H211" s="424"/>
      <c r="I211" s="521"/>
      <c r="J211" s="521"/>
      <c r="K211" s="521"/>
    </row>
    <row r="212" spans="2:11" x14ac:dyDescent="0.25">
      <c r="B212" s="232" t="s">
        <v>97</v>
      </c>
      <c r="C212" s="102">
        <v>240</v>
      </c>
      <c r="D212" s="102"/>
      <c r="E212" s="175">
        <v>950</v>
      </c>
      <c r="F212" s="425">
        <v>8</v>
      </c>
      <c r="G212" s="146">
        <f>ROUND(H212/C212,0)</f>
        <v>32</v>
      </c>
      <c r="H212" s="181">
        <f>ROUND(E212*F212,0)</f>
        <v>7600</v>
      </c>
      <c r="I212" s="518"/>
      <c r="J212" s="518"/>
      <c r="K212" s="518"/>
    </row>
    <row r="213" spans="2:11" x14ac:dyDescent="0.25">
      <c r="B213" s="232" t="s">
        <v>13</v>
      </c>
      <c r="C213" s="102">
        <v>240</v>
      </c>
      <c r="D213" s="102"/>
      <c r="E213" s="175">
        <v>1450</v>
      </c>
      <c r="F213" s="425">
        <v>8</v>
      </c>
      <c r="G213" s="146">
        <f>ROUND(H213/C213,0)</f>
        <v>48</v>
      </c>
      <c r="H213" s="181">
        <f>ROUND(E213*F213,0)</f>
        <v>11600</v>
      </c>
      <c r="I213" s="518"/>
      <c r="J213" s="518"/>
      <c r="K213" s="518"/>
    </row>
    <row r="214" spans="2:11" x14ac:dyDescent="0.25">
      <c r="B214" s="103" t="s">
        <v>98</v>
      </c>
      <c r="C214" s="102"/>
      <c r="D214" s="102"/>
      <c r="E214" s="423">
        <f>E212+E213</f>
        <v>2400</v>
      </c>
      <c r="F214" s="158">
        <f>H214/E214</f>
        <v>8</v>
      </c>
      <c r="G214" s="423">
        <f>G212+G213</f>
        <v>80</v>
      </c>
      <c r="H214" s="423">
        <f>H212+H213</f>
        <v>19200</v>
      </c>
      <c r="I214" s="522"/>
      <c r="J214" s="522"/>
      <c r="K214" s="522"/>
    </row>
    <row r="215" spans="2:11" ht="30" thickBot="1" x14ac:dyDescent="0.3">
      <c r="B215" s="25" t="s">
        <v>84</v>
      </c>
      <c r="C215" s="427"/>
      <c r="D215" s="427"/>
      <c r="E215" s="427">
        <f>E214</f>
        <v>2400</v>
      </c>
      <c r="F215" s="158">
        <f t="shared" ref="F215:H215" si="8">F214</f>
        <v>8</v>
      </c>
      <c r="G215" s="427">
        <f t="shared" si="8"/>
        <v>80</v>
      </c>
      <c r="H215" s="427">
        <f t="shared" si="8"/>
        <v>19200</v>
      </c>
      <c r="I215" s="522"/>
      <c r="J215" s="522"/>
      <c r="K215" s="522"/>
    </row>
    <row r="216" spans="2:11" ht="15.75" thickBot="1" x14ac:dyDescent="0.3">
      <c r="B216" s="104" t="s">
        <v>11</v>
      </c>
      <c r="C216" s="105"/>
      <c r="D216" s="105"/>
      <c r="E216" s="107"/>
      <c r="F216" s="107"/>
      <c r="G216" s="107"/>
      <c r="H216" s="107"/>
      <c r="I216" s="520"/>
      <c r="J216" s="520"/>
      <c r="K216" s="520"/>
    </row>
    <row r="217" spans="2:11" x14ac:dyDescent="0.25">
      <c r="B217" s="106"/>
      <c r="C217" s="73"/>
      <c r="D217" s="73"/>
      <c r="E217" s="181"/>
      <c r="F217" s="181"/>
      <c r="G217" s="181"/>
      <c r="H217" s="181"/>
      <c r="I217" s="518"/>
      <c r="J217" s="518"/>
      <c r="K217" s="518"/>
    </row>
    <row r="218" spans="2:11" ht="15.75" x14ac:dyDescent="0.25">
      <c r="B218" s="78" t="s">
        <v>190</v>
      </c>
      <c r="C218" s="236"/>
      <c r="D218" s="236"/>
      <c r="E218" s="175"/>
      <c r="F218" s="175"/>
      <c r="G218" s="175"/>
      <c r="H218" s="175"/>
      <c r="I218" s="521"/>
      <c r="J218" s="521"/>
      <c r="K218" s="521"/>
    </row>
    <row r="219" spans="2:11" x14ac:dyDescent="0.25">
      <c r="B219" s="56" t="s">
        <v>5</v>
      </c>
      <c r="C219" s="44"/>
      <c r="D219" s="44"/>
      <c r="E219" s="175"/>
      <c r="F219" s="175"/>
      <c r="G219" s="175"/>
      <c r="H219" s="175"/>
      <c r="I219" s="521"/>
      <c r="J219" s="521"/>
      <c r="K219" s="521"/>
    </row>
    <row r="220" spans="2:11" x14ac:dyDescent="0.25">
      <c r="B220" s="38" t="s">
        <v>191</v>
      </c>
      <c r="C220" s="102">
        <v>340</v>
      </c>
      <c r="D220" s="102"/>
      <c r="E220" s="419">
        <v>80</v>
      </c>
      <c r="F220" s="420">
        <v>8.4</v>
      </c>
      <c r="G220" s="146">
        <f t="shared" ref="G220:G229" si="9">ROUND(H220/C220,0)</f>
        <v>2</v>
      </c>
      <c r="H220" s="175">
        <f t="shared" ref="H220:H229" si="10">ROUND(E220*F220,0)</f>
        <v>672</v>
      </c>
      <c r="I220" s="521"/>
      <c r="J220" s="521"/>
      <c r="K220" s="521"/>
    </row>
    <row r="221" spans="2:11" x14ac:dyDescent="0.25">
      <c r="B221" s="38" t="s">
        <v>53</v>
      </c>
      <c r="C221" s="102">
        <v>340</v>
      </c>
      <c r="D221" s="102"/>
      <c r="E221" s="419">
        <v>15</v>
      </c>
      <c r="F221" s="420">
        <v>11.9</v>
      </c>
      <c r="G221" s="146">
        <f t="shared" si="9"/>
        <v>1</v>
      </c>
      <c r="H221" s="175">
        <f t="shared" si="10"/>
        <v>179</v>
      </c>
      <c r="I221" s="521"/>
      <c r="J221" s="521"/>
      <c r="K221" s="521"/>
    </row>
    <row r="222" spans="2:11" x14ac:dyDescent="0.25">
      <c r="B222" s="38" t="s">
        <v>192</v>
      </c>
      <c r="C222" s="102">
        <v>340</v>
      </c>
      <c r="D222" s="102"/>
      <c r="E222" s="419">
        <v>46</v>
      </c>
      <c r="F222" s="420">
        <v>9.5</v>
      </c>
      <c r="G222" s="146">
        <f t="shared" si="9"/>
        <v>1</v>
      </c>
      <c r="H222" s="175">
        <f t="shared" si="10"/>
        <v>437</v>
      </c>
      <c r="I222" s="521"/>
      <c r="J222" s="521"/>
      <c r="K222" s="521"/>
    </row>
    <row r="223" spans="2:11" x14ac:dyDescent="0.25">
      <c r="B223" s="38" t="s">
        <v>193</v>
      </c>
      <c r="C223" s="102">
        <v>340</v>
      </c>
      <c r="D223" s="102"/>
      <c r="E223" s="419">
        <v>57</v>
      </c>
      <c r="F223" s="420">
        <v>11</v>
      </c>
      <c r="G223" s="146">
        <f t="shared" si="9"/>
        <v>2</v>
      </c>
      <c r="H223" s="175">
        <f t="shared" si="10"/>
        <v>627</v>
      </c>
      <c r="I223" s="521"/>
      <c r="J223" s="521"/>
      <c r="K223" s="521"/>
    </row>
    <row r="224" spans="2:11" x14ac:dyDescent="0.25">
      <c r="B224" s="38" t="s">
        <v>194</v>
      </c>
      <c r="C224" s="102">
        <v>340</v>
      </c>
      <c r="D224" s="102"/>
      <c r="E224" s="419">
        <v>27</v>
      </c>
      <c r="F224" s="420">
        <v>11.8</v>
      </c>
      <c r="G224" s="146">
        <f t="shared" si="9"/>
        <v>1</v>
      </c>
      <c r="H224" s="175">
        <f t="shared" si="10"/>
        <v>319</v>
      </c>
      <c r="I224" s="521"/>
      <c r="J224" s="521"/>
      <c r="K224" s="521"/>
    </row>
    <row r="225" spans="2:11" x14ac:dyDescent="0.25">
      <c r="B225" s="38" t="s">
        <v>195</v>
      </c>
      <c r="C225" s="102">
        <v>340</v>
      </c>
      <c r="D225" s="102"/>
      <c r="E225" s="419">
        <v>40</v>
      </c>
      <c r="F225" s="420">
        <v>6.1</v>
      </c>
      <c r="G225" s="146">
        <f t="shared" si="9"/>
        <v>1</v>
      </c>
      <c r="H225" s="175">
        <f t="shared" si="10"/>
        <v>244</v>
      </c>
      <c r="I225" s="521"/>
      <c r="J225" s="521"/>
      <c r="K225" s="521"/>
    </row>
    <row r="226" spans="2:11" x14ac:dyDescent="0.25">
      <c r="B226" s="38" t="s">
        <v>196</v>
      </c>
      <c r="C226" s="102">
        <v>340</v>
      </c>
      <c r="D226" s="102"/>
      <c r="E226" s="419">
        <v>100</v>
      </c>
      <c r="F226" s="420">
        <v>12</v>
      </c>
      <c r="G226" s="146">
        <f t="shared" si="9"/>
        <v>4</v>
      </c>
      <c r="H226" s="175">
        <f t="shared" si="10"/>
        <v>1200</v>
      </c>
      <c r="I226" s="521"/>
      <c r="J226" s="521"/>
      <c r="K226" s="521"/>
    </row>
    <row r="227" spans="2:11" x14ac:dyDescent="0.25">
      <c r="B227" s="38" t="s">
        <v>197</v>
      </c>
      <c r="C227" s="102">
        <v>340</v>
      </c>
      <c r="D227" s="102"/>
      <c r="E227" s="419">
        <v>5</v>
      </c>
      <c r="F227" s="420">
        <v>7.4</v>
      </c>
      <c r="G227" s="146">
        <f t="shared" si="9"/>
        <v>0</v>
      </c>
      <c r="H227" s="175">
        <f t="shared" si="10"/>
        <v>37</v>
      </c>
      <c r="I227" s="521"/>
      <c r="J227" s="521"/>
      <c r="K227" s="521"/>
    </row>
    <row r="228" spans="2:11" x14ac:dyDescent="0.25">
      <c r="B228" s="38" t="s">
        <v>198</v>
      </c>
      <c r="C228" s="102">
        <v>340</v>
      </c>
      <c r="D228" s="102"/>
      <c r="E228" s="419">
        <v>6</v>
      </c>
      <c r="F228" s="420">
        <v>6.7</v>
      </c>
      <c r="G228" s="146">
        <f t="shared" si="9"/>
        <v>0</v>
      </c>
      <c r="H228" s="175">
        <f t="shared" si="10"/>
        <v>40</v>
      </c>
      <c r="I228" s="521"/>
      <c r="J228" s="521"/>
      <c r="K228" s="521"/>
    </row>
    <row r="229" spans="2:11" x14ac:dyDescent="0.25">
      <c r="B229" s="38" t="s">
        <v>12</v>
      </c>
      <c r="C229" s="102">
        <v>340</v>
      </c>
      <c r="D229" s="102"/>
      <c r="E229" s="419">
        <v>35</v>
      </c>
      <c r="F229" s="420">
        <v>11</v>
      </c>
      <c r="G229" s="146">
        <f t="shared" si="9"/>
        <v>1</v>
      </c>
      <c r="H229" s="175">
        <f t="shared" si="10"/>
        <v>385</v>
      </c>
      <c r="I229" s="521"/>
      <c r="J229" s="521"/>
      <c r="K229" s="521"/>
    </row>
    <row r="230" spans="2:11" x14ac:dyDescent="0.25">
      <c r="B230" s="421" t="s">
        <v>6</v>
      </c>
      <c r="C230" s="62">
        <v>340</v>
      </c>
      <c r="D230" s="62"/>
      <c r="E230" s="422">
        <f>SUM(E220:E229)</f>
        <v>411</v>
      </c>
      <c r="F230" s="158">
        <f>H230/E230</f>
        <v>10.072992700729927</v>
      </c>
      <c r="G230" s="422">
        <f>SUM(G220:G229)</f>
        <v>13</v>
      </c>
      <c r="H230" s="422">
        <f>SUM(H220:H229)</f>
        <v>4140</v>
      </c>
      <c r="I230" s="523"/>
      <c r="J230" s="523"/>
      <c r="K230" s="523"/>
    </row>
    <row r="231" spans="2:11" x14ac:dyDescent="0.25">
      <c r="B231" s="19" t="s">
        <v>117</v>
      </c>
      <c r="C231" s="102"/>
      <c r="D231" s="102"/>
      <c r="E231" s="175"/>
      <c r="F231" s="57"/>
      <c r="G231" s="57"/>
      <c r="H231" s="175"/>
      <c r="I231" s="521"/>
      <c r="J231" s="521"/>
      <c r="K231" s="521"/>
    </row>
    <row r="232" spans="2:11" ht="30" x14ac:dyDescent="0.25">
      <c r="B232" s="20" t="s">
        <v>86</v>
      </c>
      <c r="C232" s="102"/>
      <c r="D232" s="102"/>
      <c r="E232" s="175">
        <f>E233+E234+E235+E236</f>
        <v>3100</v>
      </c>
      <c r="F232" s="57"/>
      <c r="G232" s="57"/>
      <c r="H232" s="175"/>
      <c r="I232" s="521"/>
      <c r="J232" s="521"/>
      <c r="K232" s="521"/>
    </row>
    <row r="233" spans="2:11" x14ac:dyDescent="0.25">
      <c r="B233" s="20" t="s">
        <v>105</v>
      </c>
      <c r="C233" s="102"/>
      <c r="D233" s="102"/>
      <c r="E233" s="175"/>
      <c r="F233" s="57"/>
      <c r="G233" s="57"/>
      <c r="H233" s="175"/>
      <c r="I233" s="521"/>
      <c r="J233" s="521"/>
      <c r="K233" s="521"/>
    </row>
    <row r="234" spans="2:11" ht="30" x14ac:dyDescent="0.25">
      <c r="B234" s="20" t="s">
        <v>124</v>
      </c>
      <c r="C234" s="102"/>
      <c r="D234" s="102"/>
      <c r="E234" s="175">
        <v>600</v>
      </c>
      <c r="F234" s="57"/>
      <c r="G234" s="57"/>
      <c r="H234" s="175"/>
      <c r="I234" s="521"/>
      <c r="J234" s="521"/>
      <c r="K234" s="521"/>
    </row>
    <row r="235" spans="2:11" ht="30" x14ac:dyDescent="0.25">
      <c r="B235" s="20" t="s">
        <v>125</v>
      </c>
      <c r="C235" s="102"/>
      <c r="D235" s="102"/>
      <c r="E235" s="175"/>
      <c r="F235" s="57"/>
      <c r="G235" s="57"/>
      <c r="H235" s="175"/>
      <c r="I235" s="521"/>
      <c r="J235" s="521"/>
      <c r="K235" s="521"/>
    </row>
    <row r="236" spans="2:11" x14ac:dyDescent="0.25">
      <c r="B236" s="20" t="s">
        <v>126</v>
      </c>
      <c r="C236" s="102"/>
      <c r="D236" s="102"/>
      <c r="E236" s="175">
        <v>2500</v>
      </c>
      <c r="F236" s="57"/>
      <c r="G236" s="57"/>
      <c r="H236" s="175"/>
      <c r="I236" s="521"/>
      <c r="J236" s="521"/>
      <c r="K236" s="521"/>
    </row>
    <row r="237" spans="2:11" x14ac:dyDescent="0.25">
      <c r="B237" s="26" t="s">
        <v>87</v>
      </c>
      <c r="C237" s="102"/>
      <c r="D237" s="102"/>
      <c r="E237" s="175">
        <v>5000</v>
      </c>
      <c r="F237" s="57"/>
      <c r="G237" s="57"/>
      <c r="H237" s="175"/>
      <c r="I237" s="521"/>
      <c r="J237" s="521"/>
      <c r="K237" s="521"/>
    </row>
    <row r="238" spans="2:11" x14ac:dyDescent="0.25">
      <c r="B238" s="288" t="s">
        <v>104</v>
      </c>
      <c r="C238" s="102"/>
      <c r="D238" s="102"/>
      <c r="E238" s="175">
        <v>18560</v>
      </c>
      <c r="F238" s="57"/>
      <c r="G238" s="57"/>
      <c r="H238" s="175"/>
      <c r="I238" s="521"/>
      <c r="J238" s="521"/>
      <c r="K238" s="521"/>
    </row>
    <row r="239" spans="2:11" x14ac:dyDescent="0.25">
      <c r="B239" s="21" t="s">
        <v>93</v>
      </c>
      <c r="C239" s="102"/>
      <c r="D239" s="102"/>
      <c r="E239" s="423">
        <f>E232+ROUND(E237*3.2,0)</f>
        <v>19100</v>
      </c>
      <c r="F239" s="57"/>
      <c r="G239" s="57"/>
      <c r="H239" s="175"/>
      <c r="I239" s="521"/>
      <c r="J239" s="521"/>
      <c r="K239" s="521"/>
    </row>
    <row r="240" spans="2:11" x14ac:dyDescent="0.25">
      <c r="B240" s="366" t="s">
        <v>116</v>
      </c>
      <c r="C240" s="102"/>
      <c r="D240" s="102"/>
      <c r="E240" s="175"/>
      <c r="F240" s="57"/>
      <c r="G240" s="57"/>
      <c r="H240" s="175"/>
      <c r="I240" s="521"/>
      <c r="J240" s="521"/>
      <c r="K240" s="521"/>
    </row>
    <row r="241" spans="2:11" x14ac:dyDescent="0.25">
      <c r="B241" s="20" t="s">
        <v>89</v>
      </c>
      <c r="C241" s="102"/>
      <c r="D241" s="102"/>
      <c r="E241" s="175">
        <f>E242+E243+E248+E254+E255+E256+E257</f>
        <v>1056</v>
      </c>
      <c r="F241" s="57"/>
      <c r="G241" s="57"/>
      <c r="H241" s="175"/>
      <c r="I241" s="521"/>
      <c r="J241" s="521"/>
      <c r="K241" s="521"/>
    </row>
    <row r="242" spans="2:11" x14ac:dyDescent="0.25">
      <c r="B242" s="20" t="s">
        <v>105</v>
      </c>
      <c r="C242" s="102"/>
      <c r="D242" s="102"/>
      <c r="E242" s="175"/>
      <c r="F242" s="57"/>
      <c r="G242" s="57"/>
      <c r="H242" s="175"/>
      <c r="I242" s="521"/>
      <c r="J242" s="521"/>
      <c r="K242" s="521"/>
    </row>
    <row r="243" spans="2:11" ht="30" x14ac:dyDescent="0.25">
      <c r="B243" s="20" t="s">
        <v>106</v>
      </c>
      <c r="C243" s="102"/>
      <c r="D243" s="102"/>
      <c r="E243" s="175">
        <f>E244+E245+E246+E247</f>
        <v>906</v>
      </c>
      <c r="F243" s="57"/>
      <c r="G243" s="57"/>
      <c r="H243" s="175"/>
      <c r="I243" s="521"/>
      <c r="J243" s="521"/>
      <c r="K243" s="521"/>
    </row>
    <row r="244" spans="2:11" ht="30" x14ac:dyDescent="0.25">
      <c r="B244" s="20" t="s">
        <v>107</v>
      </c>
      <c r="C244" s="102"/>
      <c r="D244" s="102">
        <v>697</v>
      </c>
      <c r="E244" s="175">
        <v>697</v>
      </c>
      <c r="F244" s="57"/>
      <c r="G244" s="57"/>
      <c r="H244" s="175"/>
      <c r="I244" s="521"/>
      <c r="J244" s="521"/>
      <c r="K244" s="521"/>
    </row>
    <row r="245" spans="2:11" ht="30" x14ac:dyDescent="0.25">
      <c r="B245" s="20" t="s">
        <v>108</v>
      </c>
      <c r="C245" s="102"/>
      <c r="D245" s="102">
        <v>209</v>
      </c>
      <c r="E245" s="175">
        <v>209</v>
      </c>
      <c r="F245" s="57"/>
      <c r="G245" s="57"/>
      <c r="H245" s="175"/>
      <c r="I245" s="521"/>
      <c r="J245" s="521"/>
      <c r="K245" s="521"/>
    </row>
    <row r="246" spans="2:11" ht="45" x14ac:dyDescent="0.25">
      <c r="B246" s="20" t="s">
        <v>110</v>
      </c>
      <c r="C246" s="102"/>
      <c r="D246" s="102"/>
      <c r="E246" s="175"/>
      <c r="F246" s="57"/>
      <c r="G246" s="57"/>
      <c r="H246" s="175"/>
      <c r="I246" s="521"/>
      <c r="J246" s="521"/>
      <c r="K246" s="521"/>
    </row>
    <row r="247" spans="2:11" ht="45" x14ac:dyDescent="0.25">
      <c r="B247" s="20" t="s">
        <v>109</v>
      </c>
      <c r="C247" s="102"/>
      <c r="D247" s="102"/>
      <c r="E247" s="175"/>
      <c r="F247" s="57"/>
      <c r="G247" s="57"/>
      <c r="H247" s="175"/>
      <c r="I247" s="521"/>
      <c r="J247" s="521"/>
      <c r="K247" s="521"/>
    </row>
    <row r="248" spans="2:11" ht="45" x14ac:dyDescent="0.25">
      <c r="B248" s="20" t="s">
        <v>127</v>
      </c>
      <c r="C248" s="102"/>
      <c r="D248" s="102"/>
      <c r="E248" s="175">
        <f>E249+E250+E251+E252+E253</f>
        <v>150</v>
      </c>
      <c r="F248" s="57"/>
      <c r="G248" s="57"/>
      <c r="H248" s="175"/>
      <c r="I248" s="521"/>
      <c r="J248" s="521"/>
      <c r="K248" s="521"/>
    </row>
    <row r="249" spans="2:11" ht="30" x14ac:dyDescent="0.25">
      <c r="B249" s="20" t="s">
        <v>128</v>
      </c>
      <c r="C249" s="102"/>
      <c r="D249" s="102">
        <v>150</v>
      </c>
      <c r="E249" s="175">
        <v>150</v>
      </c>
      <c r="F249" s="57"/>
      <c r="G249" s="57"/>
      <c r="H249" s="175"/>
      <c r="I249" s="521"/>
      <c r="J249" s="521"/>
      <c r="K249" s="521"/>
    </row>
    <row r="250" spans="2:11" ht="60" x14ac:dyDescent="0.25">
      <c r="B250" s="20" t="s">
        <v>129</v>
      </c>
      <c r="C250" s="102"/>
      <c r="D250" s="102"/>
      <c r="E250" s="175"/>
      <c r="F250" s="57"/>
      <c r="G250" s="57"/>
      <c r="H250" s="175"/>
      <c r="I250" s="521"/>
      <c r="J250" s="521"/>
      <c r="K250" s="521"/>
    </row>
    <row r="251" spans="2:11" ht="45" x14ac:dyDescent="0.25">
      <c r="B251" s="20" t="s">
        <v>130</v>
      </c>
      <c r="C251" s="102"/>
      <c r="D251" s="102"/>
      <c r="E251" s="175"/>
      <c r="F251" s="57"/>
      <c r="G251" s="57"/>
      <c r="H251" s="175"/>
      <c r="I251" s="521"/>
      <c r="J251" s="521"/>
      <c r="K251" s="521"/>
    </row>
    <row r="252" spans="2:11" ht="30" x14ac:dyDescent="0.25">
      <c r="B252" s="20" t="s">
        <v>131</v>
      </c>
      <c r="C252" s="102"/>
      <c r="D252" s="102"/>
      <c r="E252" s="175"/>
      <c r="F252" s="57"/>
      <c r="G252" s="57"/>
      <c r="H252" s="175"/>
      <c r="I252" s="521"/>
      <c r="J252" s="521"/>
      <c r="K252" s="521"/>
    </row>
    <row r="253" spans="2:11" ht="30" x14ac:dyDescent="0.25">
      <c r="B253" s="20" t="s">
        <v>132</v>
      </c>
      <c r="C253" s="102"/>
      <c r="D253" s="102"/>
      <c r="E253" s="175"/>
      <c r="F253" s="57"/>
      <c r="G253" s="57"/>
      <c r="H253" s="175"/>
      <c r="I253" s="521"/>
      <c r="J253" s="521"/>
      <c r="K253" s="521"/>
    </row>
    <row r="254" spans="2:11" ht="45" x14ac:dyDescent="0.25">
      <c r="B254" s="20" t="s">
        <v>133</v>
      </c>
      <c r="C254" s="102"/>
      <c r="D254" s="102"/>
      <c r="E254" s="175"/>
      <c r="F254" s="57"/>
      <c r="G254" s="57"/>
      <c r="H254" s="175"/>
      <c r="I254" s="521"/>
      <c r="J254" s="521"/>
      <c r="K254" s="521"/>
    </row>
    <row r="255" spans="2:11" ht="30" x14ac:dyDescent="0.25">
      <c r="B255" s="20" t="s">
        <v>134</v>
      </c>
      <c r="C255" s="102"/>
      <c r="D255" s="102"/>
      <c r="E255" s="175"/>
      <c r="F255" s="57"/>
      <c r="G255" s="57"/>
      <c r="H255" s="175"/>
      <c r="I255" s="521"/>
      <c r="J255" s="521"/>
      <c r="K255" s="521"/>
    </row>
    <row r="256" spans="2:11" ht="30" x14ac:dyDescent="0.25">
      <c r="B256" s="20" t="s">
        <v>135</v>
      </c>
      <c r="C256" s="102"/>
      <c r="D256" s="102"/>
      <c r="E256" s="175"/>
      <c r="F256" s="57"/>
      <c r="G256" s="57"/>
      <c r="H256" s="175"/>
      <c r="I256" s="521"/>
      <c r="J256" s="521"/>
      <c r="K256" s="521"/>
    </row>
    <row r="257" spans="2:11" x14ac:dyDescent="0.25">
      <c r="B257" s="20" t="s">
        <v>136</v>
      </c>
      <c r="C257" s="102"/>
      <c r="D257" s="102"/>
      <c r="E257" s="175"/>
      <c r="F257" s="57"/>
      <c r="G257" s="57"/>
      <c r="H257" s="175"/>
      <c r="I257" s="521"/>
      <c r="J257" s="521"/>
      <c r="K257" s="521"/>
    </row>
    <row r="258" spans="2:11" x14ac:dyDescent="0.25">
      <c r="B258" s="26" t="s">
        <v>87</v>
      </c>
      <c r="C258" s="102"/>
      <c r="D258" s="102"/>
      <c r="E258" s="175"/>
      <c r="F258" s="57"/>
      <c r="G258" s="57"/>
      <c r="H258" s="175"/>
      <c r="I258" s="521"/>
      <c r="J258" s="521"/>
      <c r="K258" s="521"/>
    </row>
    <row r="259" spans="2:11" x14ac:dyDescent="0.25">
      <c r="B259" s="288" t="s">
        <v>104</v>
      </c>
      <c r="C259" s="102"/>
      <c r="D259" s="102"/>
      <c r="E259" s="175"/>
      <c r="F259" s="57"/>
      <c r="G259" s="57"/>
      <c r="H259" s="175"/>
      <c r="I259" s="521"/>
      <c r="J259" s="521"/>
      <c r="K259" s="521"/>
    </row>
    <row r="260" spans="2:11" ht="30" x14ac:dyDescent="0.25">
      <c r="B260" s="26" t="s">
        <v>88</v>
      </c>
      <c r="C260" s="102"/>
      <c r="D260" s="102"/>
      <c r="E260" s="175">
        <v>2100</v>
      </c>
      <c r="F260" s="57"/>
      <c r="G260" s="57"/>
      <c r="H260" s="175"/>
      <c r="I260" s="521"/>
      <c r="J260" s="521"/>
      <c r="K260" s="521"/>
    </row>
    <row r="261" spans="2:11" ht="30" x14ac:dyDescent="0.25">
      <c r="B261" s="288" t="s">
        <v>118</v>
      </c>
      <c r="C261" s="102"/>
      <c r="D261" s="102"/>
      <c r="E261" s="175"/>
      <c r="F261" s="57"/>
      <c r="G261" s="57"/>
      <c r="H261" s="175"/>
      <c r="I261" s="521"/>
      <c r="J261" s="521"/>
      <c r="K261" s="521"/>
    </row>
    <row r="262" spans="2:11" x14ac:dyDescent="0.25">
      <c r="B262" s="21" t="s">
        <v>115</v>
      </c>
      <c r="C262" s="102"/>
      <c r="D262" s="102"/>
      <c r="E262" s="175">
        <f>E241+ROUND(E258*3.2,0)+E260</f>
        <v>3156</v>
      </c>
      <c r="F262" s="57"/>
      <c r="G262" s="57"/>
      <c r="H262" s="175"/>
      <c r="I262" s="521"/>
      <c r="J262" s="521"/>
      <c r="K262" s="521"/>
    </row>
    <row r="263" spans="2:11" ht="15.75" customHeight="1" x14ac:dyDescent="0.25">
      <c r="B263" s="290" t="s">
        <v>114</v>
      </c>
      <c r="C263" s="102"/>
      <c r="D263" s="102"/>
      <c r="E263" s="423">
        <f>E239+E262</f>
        <v>22256</v>
      </c>
      <c r="F263" s="57"/>
      <c r="G263" s="57"/>
      <c r="H263" s="175"/>
      <c r="I263" s="521"/>
      <c r="J263" s="521"/>
      <c r="K263" s="521"/>
    </row>
    <row r="264" spans="2:11" x14ac:dyDescent="0.25">
      <c r="B264" s="121" t="s">
        <v>8</v>
      </c>
      <c r="C264" s="102"/>
      <c r="D264" s="102"/>
      <c r="E264" s="175"/>
      <c r="F264" s="57"/>
      <c r="G264" s="57"/>
      <c r="H264" s="175"/>
      <c r="I264" s="521"/>
      <c r="J264" s="521"/>
      <c r="K264" s="521"/>
    </row>
    <row r="265" spans="2:11" x14ac:dyDescent="0.25">
      <c r="B265" s="23" t="s">
        <v>23</v>
      </c>
      <c r="C265" s="102"/>
      <c r="D265" s="102"/>
      <c r="E265" s="175"/>
      <c r="F265" s="57"/>
      <c r="G265" s="235"/>
      <c r="H265" s="424"/>
      <c r="I265" s="521"/>
      <c r="J265" s="521"/>
      <c r="K265" s="521"/>
    </row>
    <row r="266" spans="2:11" x14ac:dyDescent="0.25">
      <c r="B266" s="232" t="s">
        <v>97</v>
      </c>
      <c r="C266" s="102">
        <v>240</v>
      </c>
      <c r="D266" s="102"/>
      <c r="E266" s="175">
        <v>150</v>
      </c>
      <c r="F266" s="425">
        <v>8</v>
      </c>
      <c r="G266" s="146">
        <f>ROUND(H266/C266,0)</f>
        <v>5</v>
      </c>
      <c r="H266" s="181">
        <f>ROUND(E266*F266,0)</f>
        <v>1200</v>
      </c>
      <c r="I266" s="518"/>
      <c r="J266" s="518"/>
      <c r="K266" s="518"/>
    </row>
    <row r="267" spans="2:11" x14ac:dyDescent="0.25">
      <c r="B267" s="232" t="s">
        <v>13</v>
      </c>
      <c r="C267" s="102">
        <v>240</v>
      </c>
      <c r="D267" s="102"/>
      <c r="E267" s="175">
        <v>0</v>
      </c>
      <c r="F267" s="425">
        <v>0</v>
      </c>
      <c r="G267" s="146">
        <f>ROUND(H267/C267,0)</f>
        <v>0</v>
      </c>
      <c r="H267" s="181">
        <f>ROUND(E267*F267,0)</f>
        <v>0</v>
      </c>
      <c r="I267" s="518"/>
      <c r="J267" s="518"/>
      <c r="K267" s="518"/>
    </row>
    <row r="268" spans="2:11" x14ac:dyDescent="0.25">
      <c r="B268" s="103" t="s">
        <v>98</v>
      </c>
      <c r="C268" s="102"/>
      <c r="D268" s="102"/>
      <c r="E268" s="423">
        <f>E266+E267</f>
        <v>150</v>
      </c>
      <c r="F268" s="158">
        <f>H268/E268</f>
        <v>8</v>
      </c>
      <c r="G268" s="423">
        <f t="shared" ref="G268:H268" si="11">G266+G267</f>
        <v>5</v>
      </c>
      <c r="H268" s="423">
        <f t="shared" si="11"/>
        <v>1200</v>
      </c>
      <c r="I268" s="522"/>
      <c r="J268" s="522"/>
      <c r="K268" s="522"/>
    </row>
    <row r="269" spans="2:11" ht="30" thickBot="1" x14ac:dyDescent="0.3">
      <c r="B269" s="25" t="s">
        <v>84</v>
      </c>
      <c r="C269" s="426"/>
      <c r="D269" s="426"/>
      <c r="E269" s="427">
        <f>E268</f>
        <v>150</v>
      </c>
      <c r="F269" s="158">
        <f t="shared" ref="F269:H269" si="12">F268</f>
        <v>8</v>
      </c>
      <c r="G269" s="427">
        <f t="shared" si="12"/>
        <v>5</v>
      </c>
      <c r="H269" s="427">
        <f t="shared" si="12"/>
        <v>1200</v>
      </c>
      <c r="I269" s="522"/>
      <c r="J269" s="522"/>
      <c r="K269" s="522"/>
    </row>
    <row r="270" spans="2:11" ht="15.75" thickBot="1" x14ac:dyDescent="0.3">
      <c r="B270" s="104" t="s">
        <v>11</v>
      </c>
      <c r="C270" s="105"/>
      <c r="D270" s="105"/>
      <c r="E270" s="107"/>
      <c r="F270" s="107"/>
      <c r="G270" s="107"/>
      <c r="H270" s="107"/>
      <c r="I270" s="520"/>
      <c r="J270" s="520"/>
      <c r="K270" s="520"/>
    </row>
  </sheetData>
  <sheetProtection selectLockedCells="1" selectUnlockedCells="1"/>
  <mergeCells count="8">
    <mergeCell ref="F1:H1"/>
    <mergeCell ref="B3:H3"/>
    <mergeCell ref="H5:H7"/>
    <mergeCell ref="G5:G7"/>
    <mergeCell ref="D5:D7"/>
    <mergeCell ref="C5:C7"/>
    <mergeCell ref="F5:F7"/>
    <mergeCell ref="E5:E7"/>
  </mergeCells>
  <pageMargins left="0" right="0" top="0.23622047244094491" bottom="0.15748031496062992" header="0.11811023622047245" footer="0.11811023622047245"/>
  <pageSetup paperSize="9" scale="60" orientation="portrait" r:id="rId1"/>
  <headerFooter differentFirst="1" scaleWithDoc="0">
    <oddHeader>&amp;C&amp;P</oddHeader>
  </headerFooter>
  <rowBreaks count="1" manualBreakCount="1">
    <brk id="93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4"/>
  <sheetViews>
    <sheetView view="pageBreakPreview" topLeftCell="B1" zoomScale="60" zoomScaleNormal="85" workbookViewId="0">
      <pane ySplit="7" topLeftCell="A8" activePane="bottomLeft" state="frozen"/>
      <selection pane="bottomLeft" activeCell="T57" sqref="T57"/>
    </sheetView>
  </sheetViews>
  <sheetFormatPr defaultColWidth="11.42578125" defaultRowHeight="15" x14ac:dyDescent="0.25"/>
  <cols>
    <col min="1" max="1" width="6.5703125" style="4" hidden="1" customWidth="1"/>
    <col min="2" max="2" width="47.7109375" style="4" customWidth="1"/>
    <col min="3" max="3" width="9" style="4" customWidth="1"/>
    <col min="4" max="4" width="19.7109375" style="4" customWidth="1"/>
    <col min="5" max="5" width="13.7109375" style="4" customWidth="1"/>
    <col min="6" max="6" width="13.140625" style="4" customWidth="1"/>
    <col min="7" max="8" width="10.5703125" style="4" customWidth="1"/>
    <col min="9" max="16384" width="11.42578125" style="4"/>
  </cols>
  <sheetData>
    <row r="1" spans="1:8" s="1" customFormat="1" ht="15.75" customHeight="1" x14ac:dyDescent="0.25">
      <c r="E1" s="2"/>
      <c r="F1" s="2"/>
      <c r="G1" s="2"/>
      <c r="H1" s="2"/>
    </row>
    <row r="2" spans="1:8" s="1" customFormat="1" ht="30.7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28.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66.7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29.25" x14ac:dyDescent="0.25">
      <c r="A8" s="193">
        <v>1</v>
      </c>
      <c r="B8" s="35" t="s">
        <v>150</v>
      </c>
      <c r="C8" s="41"/>
      <c r="D8" s="41"/>
      <c r="E8" s="41"/>
      <c r="F8" s="41"/>
      <c r="G8" s="41"/>
      <c r="H8" s="41"/>
    </row>
    <row r="9" spans="1:8" x14ac:dyDescent="0.25">
      <c r="A9" s="31"/>
      <c r="B9" s="12" t="s">
        <v>5</v>
      </c>
      <c r="C9" s="41"/>
      <c r="D9" s="41"/>
      <c r="E9" s="248"/>
      <c r="F9" s="248"/>
      <c r="G9" s="248"/>
      <c r="H9" s="248"/>
    </row>
    <row r="10" spans="1:8" x14ac:dyDescent="0.25">
      <c r="A10" s="31"/>
      <c r="B10" s="13" t="s">
        <v>24</v>
      </c>
      <c r="C10" s="11">
        <v>340</v>
      </c>
      <c r="D10" s="11"/>
      <c r="E10" s="8">
        <v>402</v>
      </c>
      <c r="F10" s="132">
        <v>11</v>
      </c>
      <c r="G10" s="133">
        <f>ROUND(H10/C10,0)</f>
        <v>13</v>
      </c>
      <c r="H10" s="95">
        <f>ROUND(E10*F10,0)</f>
        <v>4422</v>
      </c>
    </row>
    <row r="11" spans="1:8" x14ac:dyDescent="0.25">
      <c r="A11" s="31"/>
      <c r="B11" s="13" t="s">
        <v>13</v>
      </c>
      <c r="C11" s="11">
        <v>340</v>
      </c>
      <c r="D11" s="11"/>
      <c r="E11" s="11">
        <v>180</v>
      </c>
      <c r="F11" s="132">
        <v>9</v>
      </c>
      <c r="G11" s="133">
        <f>ROUND(H11/C11,0)</f>
        <v>5</v>
      </c>
      <c r="H11" s="95">
        <f>ROUND(E11*F11,0)</f>
        <v>1620</v>
      </c>
    </row>
    <row r="12" spans="1:8" x14ac:dyDescent="0.25">
      <c r="A12" s="31"/>
      <c r="B12" s="13" t="s">
        <v>26</v>
      </c>
      <c r="C12" s="11">
        <v>340</v>
      </c>
      <c r="D12" s="11"/>
      <c r="E12" s="11">
        <v>100</v>
      </c>
      <c r="F12" s="132">
        <v>6.1</v>
      </c>
      <c r="G12" s="133">
        <f>ROUND(H12/C12,0)</f>
        <v>2</v>
      </c>
      <c r="H12" s="95">
        <f>ROUND(E12*F12,0)</f>
        <v>610</v>
      </c>
    </row>
    <row r="13" spans="1:8" x14ac:dyDescent="0.25">
      <c r="A13" s="31"/>
      <c r="B13" s="13" t="s">
        <v>30</v>
      </c>
      <c r="C13" s="11">
        <v>300</v>
      </c>
      <c r="D13" s="11"/>
      <c r="E13" s="11">
        <v>20</v>
      </c>
      <c r="F13" s="132">
        <v>5.2</v>
      </c>
      <c r="G13" s="133">
        <f>ROUND(H13/C13,0)</f>
        <v>0</v>
      </c>
      <c r="H13" s="95">
        <f>ROUND(E13*F13,0)</f>
        <v>104</v>
      </c>
    </row>
    <row r="14" spans="1:8" x14ac:dyDescent="0.25">
      <c r="A14" s="31"/>
      <c r="B14" s="13" t="s">
        <v>28</v>
      </c>
      <c r="C14" s="11">
        <v>320</v>
      </c>
      <c r="D14" s="11"/>
      <c r="E14" s="11">
        <v>160</v>
      </c>
      <c r="F14" s="132">
        <v>9</v>
      </c>
      <c r="G14" s="133">
        <f>ROUND(H14/C14,0)</f>
        <v>5</v>
      </c>
      <c r="H14" s="95">
        <f>ROUND(E14*F14,0)</f>
        <v>1440</v>
      </c>
    </row>
    <row r="15" spans="1:8" s="48" customFormat="1" ht="15" customHeight="1" x14ac:dyDescent="0.2">
      <c r="A15" s="34"/>
      <c r="B15" s="82" t="s">
        <v>6</v>
      </c>
      <c r="C15" s="14"/>
      <c r="D15" s="14"/>
      <c r="E15" s="9">
        <f>SUM(E10:E14)</f>
        <v>862</v>
      </c>
      <c r="F15" s="46">
        <f>H15/E15</f>
        <v>9.508120649651973</v>
      </c>
      <c r="G15" s="9">
        <f>SUM(G10:G14)</f>
        <v>25</v>
      </c>
      <c r="H15" s="9">
        <f>SUM(H10:H14)</f>
        <v>8196</v>
      </c>
    </row>
    <row r="16" spans="1:8" s="48" customFormat="1" ht="15.75" x14ac:dyDescent="0.25">
      <c r="A16" s="34"/>
      <c r="B16" s="214" t="s">
        <v>7</v>
      </c>
      <c r="C16" s="14"/>
      <c r="D16" s="14"/>
      <c r="E16" s="9"/>
      <c r="F16" s="9"/>
      <c r="G16" s="9"/>
      <c r="H16" s="9"/>
    </row>
    <row r="17" spans="1:10" s="48" customFormat="1" ht="16.5" customHeight="1" x14ac:dyDescent="0.25">
      <c r="A17" s="34"/>
      <c r="B17" s="20" t="s">
        <v>86</v>
      </c>
      <c r="C17" s="9"/>
      <c r="D17" s="9"/>
      <c r="E17" s="8">
        <f>E18+E19+E20+E21</f>
        <v>3032</v>
      </c>
      <c r="F17" s="8"/>
      <c r="G17" s="8"/>
      <c r="H17" s="8"/>
    </row>
    <row r="18" spans="1:10" s="48" customFormat="1" x14ac:dyDescent="0.25">
      <c r="A18" s="34"/>
      <c r="B18" s="20" t="s">
        <v>105</v>
      </c>
      <c r="C18" s="86"/>
      <c r="D18" s="86"/>
      <c r="E18" s="92"/>
      <c r="F18" s="8"/>
      <c r="G18" s="8"/>
      <c r="H18" s="8"/>
    </row>
    <row r="19" spans="1:10" s="48" customFormat="1" ht="30" x14ac:dyDescent="0.25">
      <c r="A19" s="34"/>
      <c r="B19" s="20" t="s">
        <v>124</v>
      </c>
      <c r="C19" s="86"/>
      <c r="D19" s="86"/>
      <c r="E19" s="92"/>
      <c r="F19" s="8"/>
      <c r="G19" s="8"/>
      <c r="H19" s="8"/>
    </row>
    <row r="20" spans="1:10" s="48" customFormat="1" ht="30" x14ac:dyDescent="0.25">
      <c r="A20" s="34"/>
      <c r="B20" s="20" t="s">
        <v>125</v>
      </c>
      <c r="C20" s="86"/>
      <c r="D20" s="86"/>
      <c r="E20" s="92">
        <v>32</v>
      </c>
      <c r="F20" s="8"/>
      <c r="G20" s="8"/>
      <c r="H20" s="8"/>
    </row>
    <row r="21" spans="1:10" s="48" customFormat="1" x14ac:dyDescent="0.25">
      <c r="A21" s="34"/>
      <c r="B21" s="20" t="s">
        <v>126</v>
      </c>
      <c r="C21" s="86"/>
      <c r="D21" s="86"/>
      <c r="E21" s="92">
        <v>3000</v>
      </c>
      <c r="F21" s="8"/>
      <c r="G21" s="8"/>
      <c r="H21" s="8"/>
      <c r="I21" s="313"/>
    </row>
    <row r="22" spans="1:10" s="48" customFormat="1" x14ac:dyDescent="0.25">
      <c r="A22" s="34"/>
      <c r="B22" s="26" t="s">
        <v>87</v>
      </c>
      <c r="C22" s="9"/>
      <c r="D22" s="9"/>
      <c r="E22" s="8">
        <v>8000</v>
      </c>
      <c r="F22" s="8"/>
      <c r="G22" s="8"/>
      <c r="H22" s="8"/>
    </row>
    <row r="23" spans="1:10" s="48" customFormat="1" x14ac:dyDescent="0.25">
      <c r="A23" s="34"/>
      <c r="B23" s="288" t="s">
        <v>104</v>
      </c>
      <c r="C23" s="9"/>
      <c r="D23" s="9"/>
      <c r="E23" s="8">
        <v>10000</v>
      </c>
      <c r="F23" s="8"/>
      <c r="G23" s="8"/>
      <c r="H23" s="8"/>
    </row>
    <row r="24" spans="1:10" s="48" customFormat="1" x14ac:dyDescent="0.25">
      <c r="A24" s="34"/>
      <c r="B24" s="21" t="s">
        <v>93</v>
      </c>
      <c r="C24" s="9"/>
      <c r="D24" s="9"/>
      <c r="E24" s="9">
        <f>E17+ROUND(E22*3.2,0)</f>
        <v>28632</v>
      </c>
      <c r="F24" s="8"/>
      <c r="G24" s="8"/>
      <c r="H24" s="8"/>
      <c r="J24" s="312"/>
    </row>
    <row r="25" spans="1:10" s="48" customFormat="1" x14ac:dyDescent="0.25">
      <c r="A25" s="34"/>
      <c r="B25" s="19" t="s">
        <v>116</v>
      </c>
      <c r="C25" s="9"/>
      <c r="D25" s="301"/>
      <c r="E25" s="146"/>
      <c r="F25" s="8"/>
      <c r="G25" s="8"/>
      <c r="H25" s="8"/>
      <c r="J25" s="312"/>
    </row>
    <row r="26" spans="1:10" s="48" customFormat="1" x14ac:dyDescent="0.25">
      <c r="A26" s="34"/>
      <c r="B26" s="20" t="s">
        <v>89</v>
      </c>
      <c r="C26" s="9"/>
      <c r="D26" s="301"/>
      <c r="E26" s="146">
        <f>E27+E28+E33+E39+E40+E41+E42</f>
        <v>5337</v>
      </c>
      <c r="F26" s="8"/>
      <c r="G26" s="8"/>
      <c r="H26" s="8"/>
      <c r="J26" s="312"/>
    </row>
    <row r="27" spans="1:10" s="48" customFormat="1" x14ac:dyDescent="0.25">
      <c r="A27" s="34"/>
      <c r="B27" s="20" t="s">
        <v>105</v>
      </c>
      <c r="C27" s="9"/>
      <c r="D27" s="301"/>
      <c r="E27" s="146"/>
      <c r="F27" s="8"/>
      <c r="G27" s="8"/>
      <c r="H27" s="8"/>
      <c r="J27" s="312"/>
    </row>
    <row r="28" spans="1:10" s="48" customFormat="1" ht="30" x14ac:dyDescent="0.25">
      <c r="A28" s="34"/>
      <c r="B28" s="20" t="s">
        <v>106</v>
      </c>
      <c r="C28" s="9"/>
      <c r="D28" s="129"/>
      <c r="E28" s="146">
        <v>1228</v>
      </c>
      <c r="F28" s="8"/>
      <c r="G28" s="8"/>
      <c r="H28" s="8"/>
      <c r="J28" s="312"/>
    </row>
    <row r="29" spans="1:10" s="48" customFormat="1" ht="18" customHeight="1" x14ac:dyDescent="0.25">
      <c r="A29" s="34"/>
      <c r="B29" s="20" t="s">
        <v>107</v>
      </c>
      <c r="C29" s="9"/>
      <c r="D29" s="92">
        <v>738</v>
      </c>
      <c r="E29" s="92">
        <v>738</v>
      </c>
      <c r="F29" s="8"/>
      <c r="G29" s="8"/>
      <c r="H29" s="8"/>
      <c r="J29" s="312"/>
    </row>
    <row r="30" spans="1:10" s="48" customFormat="1" ht="16.5" customHeight="1" x14ac:dyDescent="0.25">
      <c r="A30" s="34"/>
      <c r="B30" s="20" t="s">
        <v>108</v>
      </c>
      <c r="C30" s="9"/>
      <c r="D30" s="86"/>
      <c r="E30" s="92">
        <v>224</v>
      </c>
      <c r="F30" s="8"/>
      <c r="G30" s="8"/>
      <c r="H30" s="8"/>
      <c r="J30" s="312"/>
    </row>
    <row r="31" spans="1:10" s="48" customFormat="1" ht="30.75" customHeight="1" x14ac:dyDescent="0.25">
      <c r="A31" s="34"/>
      <c r="B31" s="20" t="s">
        <v>110</v>
      </c>
      <c r="C31" s="9"/>
      <c r="D31" s="86"/>
      <c r="E31" s="92">
        <v>0</v>
      </c>
      <c r="F31" s="8"/>
      <c r="G31" s="8"/>
      <c r="H31" s="8"/>
      <c r="J31" s="312"/>
    </row>
    <row r="32" spans="1:10" s="48" customFormat="1" ht="30" x14ac:dyDescent="0.25">
      <c r="A32" s="34"/>
      <c r="B32" s="20" t="s">
        <v>109</v>
      </c>
      <c r="C32" s="9"/>
      <c r="D32" s="92">
        <v>30</v>
      </c>
      <c r="E32" s="92">
        <v>266</v>
      </c>
      <c r="F32" s="8"/>
      <c r="G32" s="8"/>
      <c r="H32" s="8"/>
      <c r="J32" s="312"/>
    </row>
    <row r="33" spans="1:10" s="48" customFormat="1" ht="30" x14ac:dyDescent="0.25">
      <c r="A33" s="34"/>
      <c r="B33" s="20" t="s">
        <v>127</v>
      </c>
      <c r="C33" s="9"/>
      <c r="D33" s="129"/>
      <c r="E33" s="146">
        <f>E34+E35+E36+E37+E38</f>
        <v>4109</v>
      </c>
      <c r="F33" s="8"/>
      <c r="G33" s="8"/>
      <c r="H33" s="8"/>
      <c r="J33" s="312"/>
    </row>
    <row r="34" spans="1:10" s="48" customFormat="1" ht="30" x14ac:dyDescent="0.25">
      <c r="A34" s="34"/>
      <c r="B34" s="20" t="s">
        <v>128</v>
      </c>
      <c r="C34" s="9"/>
      <c r="D34" s="86"/>
      <c r="E34" s="92">
        <v>230</v>
      </c>
      <c r="F34" s="8"/>
      <c r="G34" s="8"/>
      <c r="H34" s="8"/>
      <c r="J34" s="312"/>
    </row>
    <row r="35" spans="1:10" s="48" customFormat="1" ht="44.25" customHeight="1" x14ac:dyDescent="0.25">
      <c r="A35" s="34"/>
      <c r="B35" s="20" t="s">
        <v>129</v>
      </c>
      <c r="C35" s="9"/>
      <c r="D35" s="92">
        <v>775</v>
      </c>
      <c r="E35" s="92">
        <v>3012</v>
      </c>
      <c r="F35" s="8"/>
      <c r="G35" s="8"/>
      <c r="H35" s="8"/>
      <c r="J35" s="312"/>
    </row>
    <row r="36" spans="1:10" s="48" customFormat="1" ht="45" x14ac:dyDescent="0.25">
      <c r="A36" s="34"/>
      <c r="B36" s="20" t="s">
        <v>130</v>
      </c>
      <c r="C36" s="9"/>
      <c r="D36" s="92">
        <v>111</v>
      </c>
      <c r="E36" s="92">
        <v>178</v>
      </c>
      <c r="F36" s="8"/>
      <c r="G36" s="8"/>
      <c r="H36" s="8"/>
      <c r="J36" s="312"/>
    </row>
    <row r="37" spans="1:10" s="48" customFormat="1" ht="30" x14ac:dyDescent="0.25">
      <c r="A37" s="34"/>
      <c r="B37" s="20" t="s">
        <v>131</v>
      </c>
      <c r="C37" s="9"/>
      <c r="D37" s="92">
        <v>88</v>
      </c>
      <c r="E37" s="92">
        <v>689</v>
      </c>
      <c r="F37" s="8"/>
      <c r="G37" s="8"/>
      <c r="H37" s="8"/>
      <c r="J37" s="312"/>
    </row>
    <row r="38" spans="1:10" s="48" customFormat="1" ht="30" x14ac:dyDescent="0.25">
      <c r="A38" s="34"/>
      <c r="B38" s="20" t="s">
        <v>132</v>
      </c>
      <c r="C38" s="9"/>
      <c r="D38" s="86"/>
      <c r="E38" s="92"/>
      <c r="F38" s="8"/>
      <c r="G38" s="8"/>
      <c r="H38" s="8"/>
      <c r="J38" s="312"/>
    </row>
    <row r="39" spans="1:10" s="48" customFormat="1" ht="29.25" customHeight="1" x14ac:dyDescent="0.25">
      <c r="A39" s="34"/>
      <c r="B39" s="20" t="s">
        <v>133</v>
      </c>
      <c r="C39" s="9"/>
      <c r="D39" s="129"/>
      <c r="E39" s="146"/>
      <c r="F39" s="8"/>
      <c r="G39" s="8"/>
      <c r="H39" s="8"/>
      <c r="J39" s="312"/>
    </row>
    <row r="40" spans="1:10" s="48" customFormat="1" ht="30" x14ac:dyDescent="0.25">
      <c r="A40" s="34"/>
      <c r="B40" s="20" t="s">
        <v>134</v>
      </c>
      <c r="C40" s="9"/>
      <c r="D40" s="129"/>
      <c r="E40" s="146"/>
      <c r="F40" s="8"/>
      <c r="G40" s="8"/>
      <c r="H40" s="8"/>
      <c r="J40" s="312"/>
    </row>
    <row r="41" spans="1:10" s="48" customFormat="1" ht="30" x14ac:dyDescent="0.25">
      <c r="A41" s="34"/>
      <c r="B41" s="20" t="s">
        <v>135</v>
      </c>
      <c r="C41" s="9"/>
      <c r="D41" s="129"/>
      <c r="E41" s="146"/>
      <c r="F41" s="8"/>
      <c r="G41" s="8"/>
      <c r="H41" s="8"/>
      <c r="J41" s="312"/>
    </row>
    <row r="42" spans="1:10" s="48" customFormat="1" x14ac:dyDescent="0.25">
      <c r="A42" s="34"/>
      <c r="B42" s="20" t="s">
        <v>136</v>
      </c>
      <c r="C42" s="9"/>
      <c r="D42" s="129"/>
      <c r="E42" s="146"/>
      <c r="F42" s="8"/>
      <c r="G42" s="8"/>
      <c r="H42" s="8"/>
      <c r="J42" s="312"/>
    </row>
    <row r="43" spans="1:10" s="48" customFormat="1" x14ac:dyDescent="0.25">
      <c r="A43" s="34"/>
      <c r="B43" s="26" t="s">
        <v>87</v>
      </c>
      <c r="C43" s="9"/>
      <c r="D43" s="301"/>
      <c r="E43" s="146"/>
      <c r="F43" s="8"/>
      <c r="G43" s="8"/>
      <c r="H43" s="8"/>
      <c r="J43" s="312"/>
    </row>
    <row r="44" spans="1:10" s="48" customFormat="1" x14ac:dyDescent="0.25">
      <c r="A44" s="34"/>
      <c r="B44" s="288" t="s">
        <v>104</v>
      </c>
      <c r="C44" s="9"/>
      <c r="D44" s="301"/>
      <c r="E44" s="146"/>
      <c r="F44" s="8"/>
      <c r="G44" s="8"/>
      <c r="H44" s="8"/>
      <c r="J44" s="312"/>
    </row>
    <row r="45" spans="1:10" s="48" customFormat="1" ht="30" x14ac:dyDescent="0.25">
      <c r="A45" s="34"/>
      <c r="B45" s="26" t="s">
        <v>88</v>
      </c>
      <c r="C45" s="9"/>
      <c r="D45" s="301"/>
      <c r="E45" s="146">
        <v>2600</v>
      </c>
      <c r="F45" s="8"/>
      <c r="G45" s="8"/>
      <c r="H45" s="8"/>
      <c r="J45" s="312"/>
    </row>
    <row r="46" spans="1:10" s="48" customFormat="1" x14ac:dyDescent="0.25">
      <c r="A46" s="34"/>
      <c r="B46" s="26" t="s">
        <v>118</v>
      </c>
      <c r="C46" s="9"/>
      <c r="D46" s="301"/>
      <c r="E46" s="146"/>
      <c r="F46" s="8"/>
      <c r="G46" s="8"/>
      <c r="H46" s="8"/>
      <c r="J46" s="312"/>
    </row>
    <row r="47" spans="1:10" s="48" customFormat="1" x14ac:dyDescent="0.25">
      <c r="A47" s="34"/>
      <c r="B47" s="331" t="s">
        <v>151</v>
      </c>
      <c r="C47" s="9"/>
      <c r="D47" s="301"/>
      <c r="E47" s="146"/>
      <c r="F47" s="8"/>
      <c r="G47" s="8"/>
      <c r="H47" s="8"/>
      <c r="J47" s="312"/>
    </row>
    <row r="48" spans="1:10" s="48" customFormat="1" x14ac:dyDescent="0.25">
      <c r="A48" s="34"/>
      <c r="B48" s="21" t="s">
        <v>115</v>
      </c>
      <c r="C48" s="9"/>
      <c r="D48" s="301"/>
      <c r="E48" s="130">
        <f>E26+ROUND(E43*3.2,0)+E45</f>
        <v>7937</v>
      </c>
      <c r="F48" s="8"/>
      <c r="G48" s="8"/>
      <c r="H48" s="8"/>
      <c r="J48" s="312"/>
    </row>
    <row r="49" spans="1:10" s="48" customFormat="1" ht="15" customHeight="1" x14ac:dyDescent="0.25">
      <c r="A49" s="34"/>
      <c r="B49" s="21" t="s">
        <v>114</v>
      </c>
      <c r="C49" s="92"/>
      <c r="D49" s="92"/>
      <c r="E49" s="86">
        <f>E24+E48</f>
        <v>36569</v>
      </c>
      <c r="F49" s="209"/>
      <c r="G49" s="209"/>
      <c r="H49" s="92"/>
      <c r="J49" s="313"/>
    </row>
    <row r="50" spans="1:10" s="48" customFormat="1" ht="15.75" x14ac:dyDescent="0.25">
      <c r="A50" s="34"/>
      <c r="B50" s="226" t="s">
        <v>8</v>
      </c>
      <c r="C50" s="9"/>
      <c r="D50" s="9"/>
      <c r="E50" s="11"/>
      <c r="F50" s="10"/>
      <c r="G50" s="134"/>
      <c r="H50" s="134"/>
    </row>
    <row r="51" spans="1:10" s="48" customFormat="1" x14ac:dyDescent="0.25">
      <c r="A51" s="34"/>
      <c r="B51" s="23" t="s">
        <v>96</v>
      </c>
      <c r="C51" s="9"/>
      <c r="D51" s="9"/>
      <c r="E51" s="11"/>
      <c r="F51" s="10"/>
      <c r="G51" s="134"/>
      <c r="H51" s="134"/>
    </row>
    <row r="52" spans="1:10" s="48" customFormat="1" x14ac:dyDescent="0.25">
      <c r="A52" s="34"/>
      <c r="B52" s="68" t="s">
        <v>24</v>
      </c>
      <c r="C52" s="8">
        <v>300</v>
      </c>
      <c r="D52" s="8"/>
      <c r="E52" s="11">
        <v>130</v>
      </c>
      <c r="F52" s="132">
        <v>11</v>
      </c>
      <c r="G52" s="133">
        <f>ROUND(H52/C52,0)</f>
        <v>5</v>
      </c>
      <c r="H52" s="95">
        <f>ROUND(E52*F52,0)</f>
        <v>1430</v>
      </c>
    </row>
    <row r="53" spans="1:10" s="48" customFormat="1" x14ac:dyDescent="0.25">
      <c r="A53" s="34"/>
      <c r="B53" s="68" t="s">
        <v>13</v>
      </c>
      <c r="C53" s="8">
        <v>300</v>
      </c>
      <c r="D53" s="8"/>
      <c r="E53" s="11">
        <v>35</v>
      </c>
      <c r="F53" s="132">
        <v>9</v>
      </c>
      <c r="G53" s="133">
        <f>ROUND(H53/C53,0)</f>
        <v>1</v>
      </c>
      <c r="H53" s="95">
        <f>ROUND(E53*F53,0)</f>
        <v>315</v>
      </c>
    </row>
    <row r="54" spans="1:10" s="48" customFormat="1" x14ac:dyDescent="0.25">
      <c r="A54" s="34"/>
      <c r="B54" s="68" t="s">
        <v>26</v>
      </c>
      <c r="C54" s="8">
        <v>300</v>
      </c>
      <c r="D54" s="8"/>
      <c r="E54" s="11">
        <v>30</v>
      </c>
      <c r="F54" s="132">
        <v>6.1</v>
      </c>
      <c r="G54" s="133">
        <f>ROUND(H54/C54,0)</f>
        <v>1</v>
      </c>
      <c r="H54" s="95">
        <f>ROUND(E54*F54,0)</f>
        <v>183</v>
      </c>
    </row>
    <row r="55" spans="1:10" s="48" customFormat="1" x14ac:dyDescent="0.25">
      <c r="A55" s="34"/>
      <c r="B55" s="68" t="s">
        <v>28</v>
      </c>
      <c r="C55" s="8">
        <v>300</v>
      </c>
      <c r="D55" s="8"/>
      <c r="E55" s="11">
        <v>25</v>
      </c>
      <c r="F55" s="132">
        <v>9</v>
      </c>
      <c r="G55" s="133">
        <f>ROUND(H55/C55,0)</f>
        <v>1</v>
      </c>
      <c r="H55" s="95">
        <f>ROUND(E55*F55,0)</f>
        <v>225</v>
      </c>
    </row>
    <row r="56" spans="1:10" s="48" customFormat="1" x14ac:dyDescent="0.25">
      <c r="A56" s="34"/>
      <c r="B56" s="121" t="s">
        <v>10</v>
      </c>
      <c r="C56" s="126"/>
      <c r="D56" s="126"/>
      <c r="E56" s="125">
        <f>E52+E53+E54+E55</f>
        <v>220</v>
      </c>
      <c r="F56" s="46">
        <f>H56/E56</f>
        <v>9.786363636363637</v>
      </c>
      <c r="G56" s="142">
        <f>SUM(G52:G55)</f>
        <v>8</v>
      </c>
      <c r="H56" s="142">
        <f>SUM(H52:H55)</f>
        <v>2153</v>
      </c>
    </row>
    <row r="57" spans="1:10" x14ac:dyDescent="0.25">
      <c r="A57" s="31"/>
      <c r="B57" s="25" t="s">
        <v>84</v>
      </c>
      <c r="C57" s="84"/>
      <c r="D57" s="84"/>
      <c r="E57" s="22">
        <f>E56</f>
        <v>220</v>
      </c>
      <c r="F57" s="46">
        <f t="shared" ref="F57:H57" si="0">F56</f>
        <v>9.786363636363637</v>
      </c>
      <c r="G57" s="22">
        <f t="shared" si="0"/>
        <v>8</v>
      </c>
      <c r="H57" s="22">
        <f t="shared" si="0"/>
        <v>2153</v>
      </c>
    </row>
    <row r="58" spans="1:10" ht="18.75" customHeight="1" x14ac:dyDescent="0.25">
      <c r="A58" s="31"/>
      <c r="B58" s="328" t="s">
        <v>32</v>
      </c>
      <c r="C58" s="41"/>
      <c r="D58" s="41"/>
      <c r="E58" s="249">
        <f>E59+E61</f>
        <v>1000</v>
      </c>
      <c r="F58" s="31"/>
      <c r="G58" s="41"/>
      <c r="H58" s="41"/>
    </row>
    <row r="59" spans="1:10" x14ac:dyDescent="0.25">
      <c r="A59" s="321"/>
      <c r="B59" s="319" t="s">
        <v>140</v>
      </c>
      <c r="C59" s="318"/>
      <c r="D59" s="318"/>
      <c r="E59" s="13">
        <f>E60</f>
        <v>998</v>
      </c>
      <c r="F59" s="13"/>
      <c r="G59" s="323"/>
      <c r="H59" s="318"/>
    </row>
    <row r="60" spans="1:10" x14ac:dyDescent="0.25">
      <c r="A60" s="321"/>
      <c r="B60" s="325" t="s">
        <v>141</v>
      </c>
      <c r="C60" s="318"/>
      <c r="D60" s="318"/>
      <c r="E60" s="318">
        <v>998</v>
      </c>
      <c r="F60" s="318"/>
      <c r="G60" s="318"/>
      <c r="H60" s="318"/>
    </row>
    <row r="61" spans="1:10" x14ac:dyDescent="0.25">
      <c r="A61" s="321"/>
      <c r="B61" s="277" t="s">
        <v>142</v>
      </c>
      <c r="C61" s="318"/>
      <c r="D61" s="318"/>
      <c r="E61" s="318">
        <f>E62+E63</f>
        <v>2</v>
      </c>
      <c r="F61" s="318"/>
      <c r="G61" s="318"/>
      <c r="H61" s="318"/>
    </row>
    <row r="62" spans="1:10" ht="30" x14ac:dyDescent="0.25">
      <c r="A62" s="321"/>
      <c r="B62" s="325" t="s">
        <v>143</v>
      </c>
      <c r="C62" s="318"/>
      <c r="D62" s="318"/>
      <c r="E62" s="318">
        <v>2</v>
      </c>
      <c r="F62" s="318"/>
      <c r="G62" s="318"/>
      <c r="H62" s="318"/>
    </row>
    <row r="63" spans="1:10" ht="15.75" thickBot="1" x14ac:dyDescent="0.3">
      <c r="A63" s="321"/>
      <c r="B63" s="326" t="s">
        <v>144</v>
      </c>
      <c r="C63" s="327"/>
      <c r="D63" s="327"/>
      <c r="E63" s="327"/>
      <c r="F63" s="327"/>
      <c r="G63" s="327"/>
      <c r="H63" s="327"/>
    </row>
    <row r="64" spans="1:10" s="6" customFormat="1" ht="15.75" thickBot="1" x14ac:dyDescent="0.3">
      <c r="A64" s="203"/>
      <c r="B64" s="140" t="s">
        <v>11</v>
      </c>
      <c r="C64" s="208"/>
      <c r="D64" s="208"/>
      <c r="E64" s="141"/>
      <c r="F64" s="217"/>
      <c r="G64" s="217"/>
      <c r="H64" s="218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5433070866141736" bottom="0.15748031496062992" header="0" footer="0"/>
  <pageSetup paperSize="9" scale="6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I72"/>
  <sheetViews>
    <sheetView view="pageBreakPreview" topLeftCell="B46" zoomScale="115" zoomScaleNormal="80" zoomScaleSheetLayoutView="115" workbookViewId="0">
      <selection activeCell="N15" sqref="N15"/>
    </sheetView>
  </sheetViews>
  <sheetFormatPr defaultColWidth="11.42578125" defaultRowHeight="15" x14ac:dyDescent="0.25"/>
  <cols>
    <col min="1" max="1" width="6" style="4" hidden="1" customWidth="1"/>
    <col min="2" max="2" width="48.85546875" style="4" customWidth="1"/>
    <col min="3" max="3" width="13.140625" style="4" customWidth="1"/>
    <col min="4" max="4" width="16.42578125" style="4" customWidth="1"/>
    <col min="5" max="6" width="12.42578125" style="4" customWidth="1"/>
    <col min="7" max="7" width="12" style="4" customWidth="1"/>
    <col min="8" max="8" width="12.42578125" style="4" customWidth="1"/>
    <col min="9" max="16384" width="11.42578125" style="4"/>
  </cols>
  <sheetData>
    <row r="2" spans="1:8" s="1" customFormat="1" ht="39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3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21.7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52.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30.75" customHeight="1" x14ac:dyDescent="0.25">
      <c r="A8" s="193">
        <v>1</v>
      </c>
      <c r="B8" s="253" t="s">
        <v>95</v>
      </c>
      <c r="C8" s="174"/>
      <c r="D8" s="174"/>
      <c r="E8" s="144"/>
      <c r="F8" s="144"/>
      <c r="G8" s="144"/>
      <c r="H8" s="144"/>
    </row>
    <row r="9" spans="1:8" x14ac:dyDescent="0.25">
      <c r="A9" s="31"/>
      <c r="B9" s="12" t="s">
        <v>5</v>
      </c>
      <c r="C9" s="41"/>
      <c r="D9" s="41"/>
      <c r="E9" s="95"/>
      <c r="F9" s="95"/>
      <c r="G9" s="95"/>
      <c r="H9" s="95"/>
    </row>
    <row r="10" spans="1:8" x14ac:dyDescent="0.25">
      <c r="A10" s="31"/>
      <c r="B10" s="13" t="s">
        <v>24</v>
      </c>
      <c r="C10" s="11">
        <v>340</v>
      </c>
      <c r="D10" s="11"/>
      <c r="E10" s="92">
        <v>1030</v>
      </c>
      <c r="F10" s="135">
        <v>10.1</v>
      </c>
      <c r="G10" s="95">
        <f t="shared" ref="G10:G18" si="0">ROUND(H10/C10,0)</f>
        <v>31</v>
      </c>
      <c r="H10" s="92">
        <f t="shared" ref="H10:H18" si="1">ROUND(E10*F10,0)</f>
        <v>10403</v>
      </c>
    </row>
    <row r="11" spans="1:8" x14ac:dyDescent="0.25">
      <c r="A11" s="31"/>
      <c r="B11" s="13" t="s">
        <v>13</v>
      </c>
      <c r="C11" s="11">
        <v>340</v>
      </c>
      <c r="D11" s="11"/>
      <c r="E11" s="92">
        <v>920</v>
      </c>
      <c r="F11" s="135">
        <v>9</v>
      </c>
      <c r="G11" s="95">
        <f t="shared" si="0"/>
        <v>24</v>
      </c>
      <c r="H11" s="92">
        <f t="shared" si="1"/>
        <v>8280</v>
      </c>
    </row>
    <row r="12" spans="1:8" x14ac:dyDescent="0.25">
      <c r="A12" s="31"/>
      <c r="B12" s="13" t="s">
        <v>26</v>
      </c>
      <c r="C12" s="11">
        <v>340</v>
      </c>
      <c r="D12" s="11"/>
      <c r="E12" s="92">
        <v>600</v>
      </c>
      <c r="F12" s="135">
        <v>6.1</v>
      </c>
      <c r="G12" s="95">
        <f t="shared" si="0"/>
        <v>11</v>
      </c>
      <c r="H12" s="92">
        <f t="shared" si="1"/>
        <v>3660</v>
      </c>
    </row>
    <row r="13" spans="1:8" x14ac:dyDescent="0.25">
      <c r="A13" s="31"/>
      <c r="B13" s="13" t="s">
        <v>30</v>
      </c>
      <c r="C13" s="11">
        <v>300</v>
      </c>
      <c r="D13" s="11"/>
      <c r="E13" s="92">
        <v>300</v>
      </c>
      <c r="F13" s="135">
        <v>5.2</v>
      </c>
      <c r="G13" s="95">
        <f t="shared" si="0"/>
        <v>5</v>
      </c>
      <c r="H13" s="92">
        <f t="shared" si="1"/>
        <v>1560</v>
      </c>
    </row>
    <row r="14" spans="1:8" x14ac:dyDescent="0.25">
      <c r="A14" s="31"/>
      <c r="B14" s="13" t="s">
        <v>27</v>
      </c>
      <c r="C14" s="11">
        <v>340</v>
      </c>
      <c r="D14" s="11"/>
      <c r="E14" s="92">
        <v>160</v>
      </c>
      <c r="F14" s="135">
        <v>8</v>
      </c>
      <c r="G14" s="95">
        <f t="shared" si="0"/>
        <v>4</v>
      </c>
      <c r="H14" s="92">
        <f t="shared" si="1"/>
        <v>1280</v>
      </c>
    </row>
    <row r="15" spans="1:8" x14ac:dyDescent="0.25">
      <c r="A15" s="31"/>
      <c r="B15" s="13" t="s">
        <v>52</v>
      </c>
      <c r="C15" s="11">
        <v>340</v>
      </c>
      <c r="D15" s="11"/>
      <c r="E15" s="92">
        <v>570</v>
      </c>
      <c r="F15" s="135">
        <v>12</v>
      </c>
      <c r="G15" s="95">
        <f t="shared" si="0"/>
        <v>20</v>
      </c>
      <c r="H15" s="92">
        <f t="shared" si="1"/>
        <v>6840</v>
      </c>
    </row>
    <row r="16" spans="1:8" x14ac:dyDescent="0.25">
      <c r="A16" s="31"/>
      <c r="B16" s="13" t="s">
        <v>28</v>
      </c>
      <c r="C16" s="11">
        <v>320</v>
      </c>
      <c r="D16" s="11"/>
      <c r="E16" s="92">
        <v>1000</v>
      </c>
      <c r="F16" s="135">
        <v>9</v>
      </c>
      <c r="G16" s="95">
        <f t="shared" si="0"/>
        <v>28</v>
      </c>
      <c r="H16" s="92">
        <f t="shared" si="1"/>
        <v>9000</v>
      </c>
    </row>
    <row r="17" spans="1:8" x14ac:dyDescent="0.25">
      <c r="A17" s="31"/>
      <c r="B17" s="13" t="s">
        <v>29</v>
      </c>
      <c r="C17" s="11">
        <v>270</v>
      </c>
      <c r="D17" s="11"/>
      <c r="E17" s="92">
        <v>310</v>
      </c>
      <c r="F17" s="135">
        <v>7.1</v>
      </c>
      <c r="G17" s="95">
        <f t="shared" si="0"/>
        <v>8</v>
      </c>
      <c r="H17" s="92">
        <f t="shared" si="1"/>
        <v>2201</v>
      </c>
    </row>
    <row r="18" spans="1:8" x14ac:dyDescent="0.25">
      <c r="A18" s="31"/>
      <c r="B18" s="13" t="s">
        <v>53</v>
      </c>
      <c r="C18" s="11">
        <v>340</v>
      </c>
      <c r="D18" s="11"/>
      <c r="E18" s="92">
        <v>320</v>
      </c>
      <c r="F18" s="135">
        <v>12.4</v>
      </c>
      <c r="G18" s="95">
        <f t="shared" si="0"/>
        <v>12</v>
      </c>
      <c r="H18" s="92">
        <f t="shared" si="1"/>
        <v>3968</v>
      </c>
    </row>
    <row r="19" spans="1:8" s="48" customFormat="1" ht="15" customHeight="1" x14ac:dyDescent="0.2">
      <c r="A19" s="34"/>
      <c r="B19" s="82" t="s">
        <v>6</v>
      </c>
      <c r="C19" s="14"/>
      <c r="D19" s="14"/>
      <c r="E19" s="128">
        <f>SUM(E10:E18)</f>
        <v>5210</v>
      </c>
      <c r="F19" s="165">
        <f>H19/E19</f>
        <v>9.0579654510556615</v>
      </c>
      <c r="G19" s="128">
        <f>SUM(G10:G18)</f>
        <v>143</v>
      </c>
      <c r="H19" s="86">
        <f>SUM(H10:H18)</f>
        <v>47192</v>
      </c>
    </row>
    <row r="20" spans="1:8" s="48" customFormat="1" ht="15.75" x14ac:dyDescent="0.25">
      <c r="A20" s="34"/>
      <c r="B20" s="214" t="s">
        <v>7</v>
      </c>
      <c r="C20" s="86"/>
      <c r="D20" s="86"/>
      <c r="E20" s="86"/>
      <c r="F20" s="86"/>
      <c r="G20" s="86"/>
      <c r="H20" s="86"/>
    </row>
    <row r="21" spans="1:8" s="48" customFormat="1" ht="28.5" x14ac:dyDescent="0.2">
      <c r="A21" s="34"/>
      <c r="B21" s="228" t="s">
        <v>92</v>
      </c>
      <c r="C21" s="86"/>
      <c r="D21" s="86"/>
      <c r="E21" s="86"/>
      <c r="F21" s="86"/>
      <c r="G21" s="86"/>
      <c r="H21" s="86"/>
    </row>
    <row r="22" spans="1:8" s="48" customFormat="1" ht="17.25" customHeight="1" x14ac:dyDescent="0.25">
      <c r="A22" s="34"/>
      <c r="B22" s="20" t="s">
        <v>86</v>
      </c>
      <c r="C22" s="9"/>
      <c r="D22" s="9"/>
      <c r="E22" s="8">
        <f>E23+E24+E25+E26</f>
        <v>15322</v>
      </c>
      <c r="F22" s="92"/>
      <c r="G22" s="92"/>
      <c r="H22" s="92"/>
    </row>
    <row r="23" spans="1:8" s="48" customFormat="1" x14ac:dyDescent="0.25">
      <c r="A23" s="34"/>
      <c r="B23" s="20" t="s">
        <v>105</v>
      </c>
      <c r="C23" s="86"/>
      <c r="D23" s="86"/>
      <c r="E23" s="92"/>
      <c r="F23" s="92"/>
      <c r="G23" s="92"/>
      <c r="H23" s="92"/>
    </row>
    <row r="24" spans="1:8" s="48" customFormat="1" ht="30" x14ac:dyDescent="0.25">
      <c r="A24" s="34"/>
      <c r="B24" s="20" t="s">
        <v>124</v>
      </c>
      <c r="C24" s="86"/>
      <c r="D24" s="86"/>
      <c r="E24" s="92"/>
      <c r="F24" s="92"/>
      <c r="G24" s="92"/>
      <c r="H24" s="92"/>
    </row>
    <row r="25" spans="1:8" s="48" customFormat="1" ht="30" x14ac:dyDescent="0.25">
      <c r="A25" s="34"/>
      <c r="B25" s="20" t="s">
        <v>125</v>
      </c>
      <c r="C25" s="86"/>
      <c r="D25" s="86"/>
      <c r="E25" s="92">
        <v>300</v>
      </c>
      <c r="F25" s="92"/>
      <c r="G25" s="92"/>
      <c r="H25" s="92"/>
    </row>
    <row r="26" spans="1:8" s="48" customFormat="1" x14ac:dyDescent="0.25">
      <c r="A26" s="34"/>
      <c r="B26" s="20" t="s">
        <v>126</v>
      </c>
      <c r="C26" s="86"/>
      <c r="D26" s="86"/>
      <c r="E26" s="92">
        <v>15022</v>
      </c>
      <c r="F26" s="92"/>
      <c r="G26" s="92"/>
      <c r="H26" s="92"/>
    </row>
    <row r="27" spans="1:8" s="48" customFormat="1" x14ac:dyDescent="0.25">
      <c r="A27" s="34"/>
      <c r="B27" s="26" t="s">
        <v>87</v>
      </c>
      <c r="C27" s="9"/>
      <c r="D27" s="9"/>
      <c r="E27" s="8">
        <v>100000</v>
      </c>
      <c r="F27" s="92"/>
      <c r="G27" s="92"/>
      <c r="H27" s="92"/>
    </row>
    <row r="28" spans="1:8" s="48" customFormat="1" x14ac:dyDescent="0.25">
      <c r="A28" s="34"/>
      <c r="B28" s="288" t="s">
        <v>104</v>
      </c>
      <c r="C28" s="9"/>
      <c r="D28" s="9"/>
      <c r="E28" s="8">
        <v>159308</v>
      </c>
      <c r="F28" s="92"/>
      <c r="G28" s="92"/>
      <c r="H28" s="92"/>
    </row>
    <row r="29" spans="1:8" s="48" customFormat="1" ht="18" customHeight="1" x14ac:dyDescent="0.25">
      <c r="A29" s="34"/>
      <c r="B29" s="21" t="s">
        <v>93</v>
      </c>
      <c r="C29" s="92"/>
      <c r="D29" s="92"/>
      <c r="E29" s="86">
        <f>E22+ROUND(E27*3.2,0)</f>
        <v>335322</v>
      </c>
      <c r="F29" s="92"/>
      <c r="G29" s="92"/>
      <c r="H29" s="92"/>
    </row>
    <row r="30" spans="1:8" s="48" customFormat="1" ht="18" customHeight="1" x14ac:dyDescent="0.25">
      <c r="A30" s="34"/>
      <c r="B30" s="19" t="s">
        <v>116</v>
      </c>
      <c r="C30" s="9"/>
      <c r="D30" s="301"/>
      <c r="E30" s="146"/>
      <c r="F30" s="92"/>
      <c r="G30" s="92"/>
      <c r="H30" s="92"/>
    </row>
    <row r="31" spans="1:8" s="48" customFormat="1" x14ac:dyDescent="0.25">
      <c r="A31" s="34"/>
      <c r="B31" s="20" t="s">
        <v>89</v>
      </c>
      <c r="C31" s="9"/>
      <c r="D31" s="301"/>
      <c r="E31" s="146">
        <f>E32+E33+E38+E44+E45+E46+E47</f>
        <v>33623</v>
      </c>
      <c r="F31" s="92"/>
      <c r="G31" s="92"/>
      <c r="H31" s="92"/>
    </row>
    <row r="32" spans="1:8" s="48" customFormat="1" x14ac:dyDescent="0.25">
      <c r="A32" s="34"/>
      <c r="B32" s="20" t="s">
        <v>105</v>
      </c>
      <c r="C32" s="9"/>
      <c r="D32" s="301"/>
      <c r="E32" s="146"/>
      <c r="F32" s="92"/>
      <c r="G32" s="92"/>
      <c r="H32" s="92"/>
    </row>
    <row r="33" spans="1:8" s="48" customFormat="1" ht="30" x14ac:dyDescent="0.25">
      <c r="A33" s="34"/>
      <c r="B33" s="20" t="s">
        <v>106</v>
      </c>
      <c r="C33" s="9"/>
      <c r="D33" s="129"/>
      <c r="E33" s="146">
        <f>E34+E35+E36+E37</f>
        <v>8227</v>
      </c>
      <c r="F33" s="92"/>
      <c r="G33" s="92"/>
      <c r="H33" s="92"/>
    </row>
    <row r="34" spans="1:8" s="48" customFormat="1" ht="30" x14ac:dyDescent="0.25">
      <c r="A34" s="34"/>
      <c r="B34" s="20" t="s">
        <v>107</v>
      </c>
      <c r="C34" s="9"/>
      <c r="D34" s="92">
        <v>5123</v>
      </c>
      <c r="E34" s="92">
        <v>5123</v>
      </c>
      <c r="F34" s="92"/>
      <c r="G34" s="92"/>
      <c r="H34" s="92"/>
    </row>
    <row r="35" spans="1:8" s="48" customFormat="1" ht="30" x14ac:dyDescent="0.25">
      <c r="A35" s="34"/>
      <c r="B35" s="20" t="s">
        <v>108</v>
      </c>
      <c r="C35" s="9"/>
      <c r="D35" s="86"/>
      <c r="E35" s="92">
        <v>1537</v>
      </c>
      <c r="F35" s="92"/>
      <c r="G35" s="92"/>
      <c r="H35" s="92"/>
    </row>
    <row r="36" spans="1:8" s="48" customFormat="1" ht="45" x14ac:dyDescent="0.25">
      <c r="A36" s="34"/>
      <c r="B36" s="20" t="s">
        <v>110</v>
      </c>
      <c r="C36" s="9"/>
      <c r="D36" s="92">
        <v>125</v>
      </c>
      <c r="E36" s="92">
        <v>1125</v>
      </c>
      <c r="F36" s="92"/>
      <c r="G36" s="92"/>
      <c r="H36" s="92"/>
    </row>
    <row r="37" spans="1:8" s="48" customFormat="1" ht="30" x14ac:dyDescent="0.25">
      <c r="A37" s="34"/>
      <c r="B37" s="20" t="s">
        <v>109</v>
      </c>
      <c r="C37" s="9"/>
      <c r="D37" s="92">
        <v>50</v>
      </c>
      <c r="E37" s="92">
        <v>442</v>
      </c>
      <c r="F37" s="92"/>
      <c r="G37" s="92"/>
      <c r="H37" s="92"/>
    </row>
    <row r="38" spans="1:8" s="48" customFormat="1" ht="30" x14ac:dyDescent="0.25">
      <c r="A38" s="34"/>
      <c r="B38" s="20" t="s">
        <v>127</v>
      </c>
      <c r="C38" s="9"/>
      <c r="D38" s="129"/>
      <c r="E38" s="146">
        <f>E39+E40+E41+E42+E43</f>
        <v>25396</v>
      </c>
      <c r="F38" s="92"/>
      <c r="G38" s="92"/>
      <c r="H38" s="92"/>
    </row>
    <row r="39" spans="1:8" s="48" customFormat="1" ht="30" x14ac:dyDescent="0.25">
      <c r="A39" s="34"/>
      <c r="B39" s="20" t="s">
        <v>128</v>
      </c>
      <c r="C39" s="9"/>
      <c r="D39" s="86"/>
      <c r="E39" s="92">
        <v>300</v>
      </c>
      <c r="F39" s="92"/>
      <c r="G39" s="92"/>
      <c r="H39" s="92"/>
    </row>
    <row r="40" spans="1:8" s="48" customFormat="1" ht="45" x14ac:dyDescent="0.25">
      <c r="A40" s="34"/>
      <c r="B40" s="20" t="s">
        <v>129</v>
      </c>
      <c r="C40" s="9"/>
      <c r="D40" s="92">
        <v>6860</v>
      </c>
      <c r="E40" s="92">
        <v>15340</v>
      </c>
      <c r="F40" s="92"/>
      <c r="G40" s="92"/>
      <c r="H40" s="92"/>
    </row>
    <row r="41" spans="1:8" s="48" customFormat="1" ht="45" x14ac:dyDescent="0.25">
      <c r="A41" s="34"/>
      <c r="B41" s="20" t="s">
        <v>130</v>
      </c>
      <c r="C41" s="9"/>
      <c r="D41" s="92">
        <v>5374</v>
      </c>
      <c r="E41" s="92">
        <v>5606</v>
      </c>
      <c r="F41" s="92"/>
      <c r="G41" s="92"/>
      <c r="H41" s="92"/>
    </row>
    <row r="42" spans="1:8" s="48" customFormat="1" ht="30" x14ac:dyDescent="0.25">
      <c r="A42" s="34"/>
      <c r="B42" s="20" t="s">
        <v>131</v>
      </c>
      <c r="C42" s="9"/>
      <c r="D42" s="92">
        <v>400</v>
      </c>
      <c r="E42" s="92">
        <v>3100</v>
      </c>
      <c r="F42" s="92"/>
      <c r="G42" s="92"/>
      <c r="H42" s="92"/>
    </row>
    <row r="43" spans="1:8" s="48" customFormat="1" ht="30" x14ac:dyDescent="0.25">
      <c r="A43" s="34"/>
      <c r="B43" s="20" t="s">
        <v>132</v>
      </c>
      <c r="C43" s="9"/>
      <c r="D43" s="92">
        <v>1050</v>
      </c>
      <c r="E43" s="92">
        <v>1050</v>
      </c>
      <c r="F43" s="92"/>
      <c r="G43" s="92"/>
      <c r="H43" s="92"/>
    </row>
    <row r="44" spans="1:8" s="48" customFormat="1" ht="30" x14ac:dyDescent="0.25">
      <c r="A44" s="34"/>
      <c r="B44" s="20" t="s">
        <v>133</v>
      </c>
      <c r="C44" s="9"/>
      <c r="D44" s="129"/>
      <c r="E44" s="146"/>
      <c r="F44" s="92"/>
      <c r="G44" s="92"/>
      <c r="H44" s="92"/>
    </row>
    <row r="45" spans="1:8" s="48" customFormat="1" ht="30" x14ac:dyDescent="0.25">
      <c r="A45" s="34"/>
      <c r="B45" s="20" t="s">
        <v>134</v>
      </c>
      <c r="C45" s="9"/>
      <c r="D45" s="129"/>
      <c r="E45" s="146"/>
      <c r="F45" s="92"/>
      <c r="G45" s="92"/>
      <c r="H45" s="92"/>
    </row>
    <row r="46" spans="1:8" s="48" customFormat="1" ht="30" x14ac:dyDescent="0.25">
      <c r="A46" s="34"/>
      <c r="B46" s="20" t="s">
        <v>135</v>
      </c>
      <c r="C46" s="9"/>
      <c r="D46" s="129"/>
      <c r="E46" s="146"/>
      <c r="F46" s="92"/>
      <c r="G46" s="92"/>
      <c r="H46" s="92"/>
    </row>
    <row r="47" spans="1:8" s="48" customFormat="1" x14ac:dyDescent="0.25">
      <c r="A47" s="34"/>
      <c r="B47" s="20" t="s">
        <v>136</v>
      </c>
      <c r="C47" s="9"/>
      <c r="D47" s="129"/>
      <c r="E47" s="146"/>
      <c r="F47" s="92"/>
      <c r="G47" s="92"/>
      <c r="H47" s="92"/>
    </row>
    <row r="48" spans="1:8" s="48" customFormat="1" x14ac:dyDescent="0.25">
      <c r="A48" s="34"/>
      <c r="B48" s="26" t="s">
        <v>87</v>
      </c>
      <c r="C48" s="9"/>
      <c r="D48" s="301"/>
      <c r="E48" s="146"/>
      <c r="F48" s="92"/>
      <c r="G48" s="92"/>
      <c r="H48" s="92"/>
    </row>
    <row r="49" spans="1:8" s="48" customFormat="1" x14ac:dyDescent="0.25">
      <c r="A49" s="34"/>
      <c r="B49" s="288" t="s">
        <v>104</v>
      </c>
      <c r="C49" s="9"/>
      <c r="D49" s="301"/>
      <c r="E49" s="146"/>
      <c r="F49" s="92"/>
      <c r="G49" s="92"/>
      <c r="H49" s="92"/>
    </row>
    <row r="50" spans="1:8" s="48" customFormat="1" ht="30" x14ac:dyDescent="0.25">
      <c r="A50" s="34"/>
      <c r="B50" s="26" t="s">
        <v>88</v>
      </c>
      <c r="C50" s="9"/>
      <c r="D50" s="301"/>
      <c r="E50" s="146">
        <v>24900</v>
      </c>
      <c r="F50" s="92"/>
      <c r="G50" s="92"/>
      <c r="H50" s="92"/>
    </row>
    <row r="51" spans="1:8" s="48" customFormat="1" x14ac:dyDescent="0.25">
      <c r="A51" s="34"/>
      <c r="B51" s="26" t="s">
        <v>118</v>
      </c>
      <c r="C51" s="9"/>
      <c r="D51" s="301"/>
      <c r="E51" s="146">
        <v>2200</v>
      </c>
      <c r="F51" s="92"/>
      <c r="G51" s="92"/>
      <c r="H51" s="92"/>
    </row>
    <row r="52" spans="1:8" s="48" customFormat="1" x14ac:dyDescent="0.25">
      <c r="A52" s="34"/>
      <c r="B52" s="331" t="s">
        <v>151</v>
      </c>
      <c r="C52" s="9"/>
      <c r="D52" s="301"/>
      <c r="E52" s="146">
        <v>750</v>
      </c>
      <c r="F52" s="92"/>
      <c r="G52" s="92"/>
      <c r="H52" s="92"/>
    </row>
    <row r="53" spans="1:8" s="48" customFormat="1" x14ac:dyDescent="0.25">
      <c r="A53" s="34"/>
      <c r="B53" s="21" t="s">
        <v>115</v>
      </c>
      <c r="C53" s="9"/>
      <c r="D53" s="301"/>
      <c r="E53" s="130">
        <f>E31+ROUND(E48*3.2,0)+E50</f>
        <v>58523</v>
      </c>
      <c r="F53" s="92"/>
      <c r="G53" s="92"/>
      <c r="H53" s="92"/>
    </row>
    <row r="54" spans="1:8" s="48" customFormat="1" ht="18" customHeight="1" x14ac:dyDescent="0.25">
      <c r="A54" s="34"/>
      <c r="B54" s="21" t="s">
        <v>114</v>
      </c>
      <c r="C54" s="92"/>
      <c r="D54" s="92"/>
      <c r="E54" s="86">
        <f>E29+E53</f>
        <v>393845</v>
      </c>
      <c r="F54" s="92"/>
      <c r="G54" s="92"/>
      <c r="H54" s="92"/>
    </row>
    <row r="55" spans="1:8" s="48" customFormat="1" ht="15.75" x14ac:dyDescent="0.25">
      <c r="A55" s="34"/>
      <c r="B55" s="226" t="s">
        <v>8</v>
      </c>
      <c r="C55" s="14"/>
      <c r="D55" s="14"/>
      <c r="E55" s="92"/>
      <c r="F55" s="95"/>
      <c r="G55" s="95"/>
      <c r="H55" s="92"/>
    </row>
    <row r="56" spans="1:8" s="48" customFormat="1" x14ac:dyDescent="0.25">
      <c r="A56" s="34"/>
      <c r="B56" s="23" t="s">
        <v>96</v>
      </c>
      <c r="C56" s="14"/>
      <c r="D56" s="14"/>
      <c r="E56" s="92"/>
      <c r="F56" s="95"/>
      <c r="G56" s="95"/>
      <c r="H56" s="92"/>
    </row>
    <row r="57" spans="1:8" s="48" customFormat="1" x14ac:dyDescent="0.25">
      <c r="A57" s="34"/>
      <c r="B57" s="68" t="s">
        <v>28</v>
      </c>
      <c r="C57" s="11">
        <v>300</v>
      </c>
      <c r="D57" s="11"/>
      <c r="E57" s="92">
        <v>210</v>
      </c>
      <c r="F57" s="135">
        <v>10</v>
      </c>
      <c r="G57" s="95">
        <f>ROUND(H57/C57,0)</f>
        <v>7</v>
      </c>
      <c r="H57" s="92">
        <f>ROUND(E57*F57,0)</f>
        <v>2100</v>
      </c>
    </row>
    <row r="58" spans="1:8" s="48" customFormat="1" x14ac:dyDescent="0.25">
      <c r="A58" s="34"/>
      <c r="B58" s="68" t="s">
        <v>52</v>
      </c>
      <c r="C58" s="11">
        <v>300</v>
      </c>
      <c r="D58" s="11"/>
      <c r="E58" s="92">
        <v>120</v>
      </c>
      <c r="F58" s="135">
        <v>10</v>
      </c>
      <c r="G58" s="95">
        <f>ROUND(H58/C58,0)</f>
        <v>4</v>
      </c>
      <c r="H58" s="92">
        <f>ROUND(E58*F58,0)</f>
        <v>1200</v>
      </c>
    </row>
    <row r="59" spans="1:8" s="48" customFormat="1" x14ac:dyDescent="0.25">
      <c r="A59" s="34"/>
      <c r="B59" s="68" t="s">
        <v>13</v>
      </c>
      <c r="C59" s="11">
        <v>300</v>
      </c>
      <c r="D59" s="11"/>
      <c r="E59" s="92">
        <v>36</v>
      </c>
      <c r="F59" s="135">
        <v>9</v>
      </c>
      <c r="G59" s="95">
        <f>ROUND(H59/C59,0)</f>
        <v>1</v>
      </c>
      <c r="H59" s="92">
        <f>ROUND(E59*F59,0)</f>
        <v>324</v>
      </c>
    </row>
    <row r="60" spans="1:8" s="48" customFormat="1" x14ac:dyDescent="0.25">
      <c r="A60" s="34"/>
      <c r="B60" s="68" t="s">
        <v>24</v>
      </c>
      <c r="C60" s="11">
        <v>300</v>
      </c>
      <c r="D60" s="11"/>
      <c r="E60" s="92">
        <v>180</v>
      </c>
      <c r="F60" s="135">
        <v>10</v>
      </c>
      <c r="G60" s="95">
        <f>ROUND(H60/C60,0)</f>
        <v>6</v>
      </c>
      <c r="H60" s="92">
        <f>ROUND(E60*F60,0)</f>
        <v>1800</v>
      </c>
    </row>
    <row r="61" spans="1:8" s="48" customFormat="1" x14ac:dyDescent="0.25">
      <c r="A61" s="34"/>
      <c r="B61" s="121" t="s">
        <v>10</v>
      </c>
      <c r="C61" s="14"/>
      <c r="D61" s="14"/>
      <c r="E61" s="178">
        <f>E57+E58+E59+E60</f>
        <v>546</v>
      </c>
      <c r="F61" s="165">
        <f>H61/E61</f>
        <v>9.9340659340659343</v>
      </c>
      <c r="G61" s="178">
        <f>G57+G58+G59+G60</f>
        <v>18</v>
      </c>
      <c r="H61" s="178">
        <f>H57+H58+H59+H60</f>
        <v>5424</v>
      </c>
    </row>
    <row r="62" spans="1:8" s="48" customFormat="1" x14ac:dyDescent="0.25">
      <c r="A62" s="34"/>
      <c r="B62" s="23" t="s">
        <v>23</v>
      </c>
      <c r="C62" s="14"/>
      <c r="D62" s="14"/>
      <c r="E62" s="178"/>
      <c r="F62" s="167"/>
      <c r="G62" s="178"/>
      <c r="H62" s="178"/>
    </row>
    <row r="63" spans="1:8" s="48" customFormat="1" x14ac:dyDescent="0.25">
      <c r="A63" s="34"/>
      <c r="B63" s="16" t="s">
        <v>97</v>
      </c>
      <c r="C63" s="11">
        <v>240</v>
      </c>
      <c r="D63" s="11"/>
      <c r="E63" s="92">
        <v>1623</v>
      </c>
      <c r="F63" s="135">
        <v>8</v>
      </c>
      <c r="G63" s="95">
        <f>ROUND(H63/C63,0)</f>
        <v>54</v>
      </c>
      <c r="H63" s="92">
        <f>ROUND(E63*F63,0)</f>
        <v>12984</v>
      </c>
    </row>
    <row r="64" spans="1:8" s="48" customFormat="1" x14ac:dyDescent="0.25">
      <c r="A64" s="34"/>
      <c r="B64" s="245" t="s">
        <v>98</v>
      </c>
      <c r="C64" s="22"/>
      <c r="D64" s="22"/>
      <c r="E64" s="178">
        <f>E63</f>
        <v>1623</v>
      </c>
      <c r="F64" s="213">
        <f t="shared" ref="F64:H64" si="2">F63</f>
        <v>8</v>
      </c>
      <c r="G64" s="178">
        <f t="shared" si="2"/>
        <v>54</v>
      </c>
      <c r="H64" s="178">
        <f t="shared" si="2"/>
        <v>12984</v>
      </c>
    </row>
    <row r="65" spans="1:191" ht="17.25" customHeight="1" x14ac:dyDescent="0.25">
      <c r="A65" s="31"/>
      <c r="B65" s="275" t="s">
        <v>84</v>
      </c>
      <c r="C65" s="84"/>
      <c r="D65" s="84"/>
      <c r="E65" s="86">
        <f>E61+E64</f>
        <v>2169</v>
      </c>
      <c r="F65" s="165">
        <f>H65/E65</f>
        <v>8.4868603042876902</v>
      </c>
      <c r="G65" s="86">
        <f t="shared" ref="G65" si="3">G61+G64</f>
        <v>72</v>
      </c>
      <c r="H65" s="86">
        <f>H61+H64</f>
        <v>18408</v>
      </c>
    </row>
    <row r="66" spans="1:191" ht="18.75" customHeight="1" x14ac:dyDescent="0.25">
      <c r="A66" s="31"/>
      <c r="B66" s="328" t="s">
        <v>32</v>
      </c>
      <c r="C66" s="41"/>
      <c r="D66" s="41"/>
      <c r="E66" s="249">
        <f>E67+E69</f>
        <v>13000</v>
      </c>
      <c r="F66" s="31"/>
      <c r="G66" s="41"/>
      <c r="H66" s="41"/>
    </row>
    <row r="67" spans="1:191" x14ac:dyDescent="0.25">
      <c r="A67" s="321"/>
      <c r="B67" s="320" t="s">
        <v>140</v>
      </c>
      <c r="C67" s="318"/>
      <c r="D67" s="318"/>
      <c r="E67" s="13">
        <f>E68</f>
        <v>12990</v>
      </c>
      <c r="F67" s="13"/>
      <c r="G67" s="323"/>
      <c r="H67" s="318"/>
    </row>
    <row r="68" spans="1:191" x14ac:dyDescent="0.25">
      <c r="A68" s="321"/>
      <c r="B68" s="324" t="s">
        <v>141</v>
      </c>
      <c r="C68" s="318"/>
      <c r="D68" s="318"/>
      <c r="E68" s="318">
        <v>12990</v>
      </c>
      <c r="F68" s="318"/>
      <c r="G68" s="318"/>
      <c r="H68" s="318"/>
    </row>
    <row r="69" spans="1:191" x14ac:dyDescent="0.25">
      <c r="A69" s="321"/>
      <c r="B69" s="322" t="s">
        <v>142</v>
      </c>
      <c r="C69" s="318"/>
      <c r="D69" s="318"/>
      <c r="E69" s="318">
        <f>E70+E71</f>
        <v>10</v>
      </c>
      <c r="F69" s="318"/>
      <c r="G69" s="318"/>
      <c r="H69" s="318"/>
    </row>
    <row r="70" spans="1:191" ht="30" x14ac:dyDescent="0.25">
      <c r="A70" s="321"/>
      <c r="B70" s="325" t="s">
        <v>143</v>
      </c>
      <c r="C70" s="318"/>
      <c r="D70" s="318"/>
      <c r="E70" s="318">
        <v>10</v>
      </c>
      <c r="F70" s="318"/>
      <c r="G70" s="318"/>
      <c r="H70" s="318"/>
    </row>
    <row r="71" spans="1:191" ht="15.75" thickBot="1" x14ac:dyDescent="0.3">
      <c r="A71" s="321"/>
      <c r="B71" s="326" t="s">
        <v>144</v>
      </c>
      <c r="C71" s="327"/>
      <c r="D71" s="327"/>
      <c r="E71" s="327"/>
      <c r="F71" s="327"/>
      <c r="G71" s="327"/>
      <c r="H71" s="327"/>
    </row>
    <row r="72" spans="1:191" s="85" customFormat="1" ht="15.75" thickBot="1" x14ac:dyDescent="0.3">
      <c r="A72" s="198"/>
      <c r="B72" s="140" t="s">
        <v>11</v>
      </c>
      <c r="C72" s="141"/>
      <c r="D72" s="311"/>
      <c r="E72" s="215"/>
      <c r="F72" s="216"/>
      <c r="G72" s="216"/>
      <c r="H72" s="206"/>
      <c r="I72" s="48"/>
      <c r="J72" s="48"/>
      <c r="K72" s="139"/>
      <c r="L72" s="48"/>
      <c r="M72" s="48"/>
      <c r="N72" s="139"/>
      <c r="O72" s="48"/>
      <c r="P72" s="48"/>
      <c r="Q72" s="139"/>
      <c r="R72" s="48"/>
      <c r="S72" s="48"/>
      <c r="T72" s="139"/>
      <c r="U72" s="48"/>
      <c r="V72" s="48"/>
      <c r="W72" s="139"/>
      <c r="X72" s="48"/>
      <c r="Y72" s="48"/>
      <c r="Z72" s="139"/>
      <c r="AA72" s="48"/>
      <c r="AB72" s="48"/>
      <c r="AC72" s="139"/>
      <c r="AD72" s="48"/>
      <c r="AE72" s="48"/>
      <c r="AF72" s="139"/>
      <c r="AG72" s="48"/>
      <c r="AH72" s="48"/>
      <c r="AI72" s="139"/>
      <c r="AJ72" s="48"/>
      <c r="AK72" s="48"/>
      <c r="AL72" s="139"/>
      <c r="AM72" s="48"/>
      <c r="AN72" s="48"/>
      <c r="AO72" s="139"/>
      <c r="AP72" s="48"/>
      <c r="AQ72" s="48"/>
      <c r="AR72" s="139"/>
      <c r="AS72" s="48"/>
      <c r="AT72" s="48"/>
      <c r="AU72" s="139"/>
      <c r="AV72" s="48"/>
      <c r="AW72" s="48"/>
      <c r="AX72" s="139"/>
      <c r="AY72" s="48"/>
      <c r="AZ72" s="48"/>
      <c r="BA72" s="139"/>
      <c r="BB72" s="48"/>
      <c r="BC72" s="48"/>
      <c r="BD72" s="139"/>
      <c r="BE72" s="48"/>
      <c r="BF72" s="48"/>
      <c r="BG72" s="139"/>
      <c r="BH72" s="48"/>
      <c r="BI72" s="48"/>
      <c r="BJ72" s="139"/>
      <c r="BK72" s="48"/>
      <c r="BL72" s="48"/>
      <c r="BM72" s="139"/>
      <c r="BN72" s="48"/>
      <c r="BO72" s="48"/>
      <c r="BP72" s="139"/>
      <c r="BQ72" s="48"/>
      <c r="BR72" s="48"/>
      <c r="BS72" s="139"/>
      <c r="BT72" s="48"/>
      <c r="BU72" s="48"/>
      <c r="BV72" s="139"/>
      <c r="BW72" s="48"/>
      <c r="BX72" s="48"/>
      <c r="BY72" s="139"/>
      <c r="BZ72" s="48"/>
      <c r="CA72" s="48"/>
      <c r="CB72" s="139"/>
      <c r="CC72" s="48"/>
      <c r="CD72" s="48"/>
      <c r="CE72" s="139"/>
      <c r="CF72" s="48"/>
      <c r="CG72" s="48"/>
      <c r="CH72" s="139"/>
      <c r="CI72" s="48"/>
      <c r="CJ72" s="48"/>
      <c r="CK72" s="139"/>
      <c r="CL72" s="48"/>
      <c r="CM72" s="48"/>
      <c r="CN72" s="139"/>
      <c r="CO72" s="48"/>
      <c r="CP72" s="48"/>
      <c r="CQ72" s="139"/>
      <c r="CR72" s="48"/>
      <c r="CS72" s="48"/>
      <c r="CT72" s="139"/>
      <c r="CU72" s="48"/>
      <c r="CV72" s="48"/>
      <c r="CW72" s="139"/>
      <c r="CX72" s="48"/>
      <c r="CY72" s="48"/>
      <c r="CZ72" s="139"/>
      <c r="DA72" s="48"/>
      <c r="DB72" s="48"/>
      <c r="DC72" s="139"/>
      <c r="DD72" s="48"/>
      <c r="DE72" s="48"/>
      <c r="DF72" s="139"/>
      <c r="DG72" s="48"/>
      <c r="DH72" s="48"/>
      <c r="DI72" s="139"/>
      <c r="DJ72" s="48"/>
      <c r="DK72" s="48"/>
      <c r="DL72" s="139"/>
      <c r="DM72" s="48"/>
      <c r="DN72" s="48"/>
      <c r="DO72" s="139"/>
      <c r="DP72" s="48"/>
      <c r="DQ72" s="48"/>
      <c r="DR72" s="139"/>
      <c r="DS72" s="48"/>
      <c r="DT72" s="48"/>
      <c r="DU72" s="139"/>
      <c r="DV72" s="48"/>
      <c r="DW72" s="48"/>
      <c r="DX72" s="139"/>
      <c r="DY72" s="48"/>
      <c r="DZ72" s="48"/>
      <c r="EA72" s="139"/>
      <c r="EB72" s="48"/>
      <c r="EC72" s="48"/>
      <c r="ED72" s="139"/>
      <c r="EE72" s="48"/>
      <c r="EF72" s="48"/>
      <c r="EG72" s="139"/>
      <c r="EH72" s="48"/>
      <c r="EI72" s="48"/>
      <c r="EJ72" s="139"/>
      <c r="EK72" s="48"/>
      <c r="EL72" s="48"/>
      <c r="EM72" s="139"/>
      <c r="EN72" s="48"/>
      <c r="EO72" s="48"/>
      <c r="EP72" s="139"/>
      <c r="EQ72" s="48"/>
      <c r="ER72" s="48"/>
      <c r="ES72" s="139"/>
      <c r="ET72" s="48"/>
      <c r="EU72" s="48"/>
      <c r="EV72" s="139"/>
      <c r="EW72" s="48"/>
      <c r="EX72" s="48"/>
      <c r="EY72" s="139"/>
      <c r="EZ72" s="48"/>
      <c r="FA72" s="48"/>
      <c r="FB72" s="139"/>
      <c r="FC72" s="48"/>
      <c r="FD72" s="48"/>
      <c r="FE72" s="139"/>
      <c r="FF72" s="48"/>
      <c r="FG72" s="48"/>
      <c r="FH72" s="139"/>
      <c r="FI72" s="48"/>
      <c r="FJ72" s="48"/>
      <c r="FK72" s="139"/>
      <c r="FL72" s="48"/>
      <c r="FM72" s="48"/>
      <c r="FN72" s="139"/>
      <c r="FO72" s="48"/>
      <c r="FP72" s="48"/>
      <c r="FQ72" s="139"/>
      <c r="FR72" s="48"/>
      <c r="FS72" s="48"/>
      <c r="FT72" s="139"/>
      <c r="FU72" s="48"/>
      <c r="FV72" s="48"/>
      <c r="FW72" s="139"/>
      <c r="FX72" s="48"/>
      <c r="FY72" s="48"/>
      <c r="FZ72" s="139"/>
      <c r="GA72" s="48"/>
      <c r="GB72" s="48"/>
      <c r="GC72" s="139"/>
      <c r="GD72" s="48"/>
      <c r="GE72" s="48"/>
      <c r="GF72" s="139"/>
      <c r="GG72" s="48"/>
      <c r="GH72" s="48"/>
      <c r="GI72" s="139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746"/>
  <sheetViews>
    <sheetView topLeftCell="B1" zoomScale="75" zoomScaleNormal="75" workbookViewId="0">
      <selection activeCell="AA20" sqref="AA20"/>
    </sheetView>
  </sheetViews>
  <sheetFormatPr defaultColWidth="11.42578125" defaultRowHeight="15" x14ac:dyDescent="0.25"/>
  <cols>
    <col min="1" max="1" width="5.28515625" style="4" hidden="1" customWidth="1"/>
    <col min="2" max="2" width="52.140625" style="4" customWidth="1"/>
    <col min="3" max="3" width="11.85546875" style="4" customWidth="1"/>
    <col min="4" max="4" width="18.5703125" style="4" customWidth="1"/>
    <col min="5" max="6" width="11.85546875" style="4" customWidth="1"/>
    <col min="7" max="7" width="12.140625" style="4" customWidth="1"/>
    <col min="8" max="8" width="11.85546875" style="4" customWidth="1"/>
    <col min="9" max="16384" width="11.42578125" style="4"/>
  </cols>
  <sheetData>
    <row r="1" spans="1:8" s="1" customFormat="1" ht="15.75" x14ac:dyDescent="0.25"/>
    <row r="2" spans="1:8" s="1" customFormat="1" ht="39.7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3.7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30.7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48.7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s="5" customFormat="1" ht="24" customHeight="1" x14ac:dyDescent="0.25">
      <c r="A8" s="193">
        <v>1</v>
      </c>
      <c r="B8" s="329" t="s">
        <v>103</v>
      </c>
      <c r="C8" s="144"/>
      <c r="D8" s="168"/>
      <c r="E8" s="92"/>
      <c r="F8" s="95"/>
      <c r="G8" s="95"/>
      <c r="H8" s="92"/>
    </row>
    <row r="9" spans="1:8" s="5" customFormat="1" x14ac:dyDescent="0.25">
      <c r="A9" s="31"/>
      <c r="B9" s="12" t="s">
        <v>5</v>
      </c>
      <c r="C9" s="95"/>
      <c r="D9" s="95"/>
      <c r="E9" s="92"/>
      <c r="F9" s="95"/>
      <c r="G9" s="95"/>
      <c r="H9" s="92"/>
    </row>
    <row r="10" spans="1:8" s="5" customFormat="1" x14ac:dyDescent="0.25">
      <c r="A10" s="31"/>
      <c r="B10" s="13" t="s">
        <v>24</v>
      </c>
      <c r="C10" s="11">
        <v>340</v>
      </c>
      <c r="D10" s="11"/>
      <c r="E10" s="92">
        <v>1209</v>
      </c>
      <c r="F10" s="132">
        <v>11</v>
      </c>
      <c r="G10" s="95">
        <f t="shared" ref="G10:G16" si="0">ROUND(H10/C10,0)</f>
        <v>39</v>
      </c>
      <c r="H10" s="92">
        <f t="shared" ref="H10:H16" si="1">ROUND(E10*F10,0)</f>
        <v>13299</v>
      </c>
    </row>
    <row r="11" spans="1:8" s="5" customFormat="1" x14ac:dyDescent="0.25">
      <c r="A11" s="31"/>
      <c r="B11" s="13" t="s">
        <v>13</v>
      </c>
      <c r="C11" s="11">
        <v>340</v>
      </c>
      <c r="D11" s="11"/>
      <c r="E11" s="92">
        <v>600</v>
      </c>
      <c r="F11" s="132">
        <v>9</v>
      </c>
      <c r="G11" s="95">
        <f t="shared" si="0"/>
        <v>16</v>
      </c>
      <c r="H11" s="92">
        <f t="shared" si="1"/>
        <v>5400</v>
      </c>
    </row>
    <row r="12" spans="1:8" s="5" customFormat="1" x14ac:dyDescent="0.25">
      <c r="A12" s="31"/>
      <c r="B12" s="13" t="s">
        <v>29</v>
      </c>
      <c r="C12" s="11">
        <v>270</v>
      </c>
      <c r="D12" s="11"/>
      <c r="E12" s="92">
        <v>420</v>
      </c>
      <c r="F12" s="132">
        <v>8.1999999999999993</v>
      </c>
      <c r="G12" s="95">
        <f t="shared" si="0"/>
        <v>13</v>
      </c>
      <c r="H12" s="92">
        <f t="shared" si="1"/>
        <v>3444</v>
      </c>
    </row>
    <row r="13" spans="1:8" s="5" customFormat="1" x14ac:dyDescent="0.25">
      <c r="A13" s="31"/>
      <c r="B13" s="13" t="s">
        <v>30</v>
      </c>
      <c r="C13" s="11">
        <v>300</v>
      </c>
      <c r="D13" s="11"/>
      <c r="E13" s="92">
        <v>190</v>
      </c>
      <c r="F13" s="132">
        <v>5.2</v>
      </c>
      <c r="G13" s="95">
        <f t="shared" si="0"/>
        <v>3</v>
      </c>
      <c r="H13" s="92">
        <f t="shared" si="1"/>
        <v>988</v>
      </c>
    </row>
    <row r="14" spans="1:8" s="5" customFormat="1" x14ac:dyDescent="0.25">
      <c r="A14" s="31"/>
      <c r="B14" s="13" t="s">
        <v>74</v>
      </c>
      <c r="C14" s="11">
        <v>340</v>
      </c>
      <c r="D14" s="11"/>
      <c r="E14" s="92">
        <v>140</v>
      </c>
      <c r="F14" s="132">
        <v>8</v>
      </c>
      <c r="G14" s="95">
        <f t="shared" si="0"/>
        <v>3</v>
      </c>
      <c r="H14" s="92">
        <f t="shared" si="1"/>
        <v>1120</v>
      </c>
    </row>
    <row r="15" spans="1:8" s="5" customFormat="1" x14ac:dyDescent="0.25">
      <c r="A15" s="31"/>
      <c r="B15" s="13" t="s">
        <v>26</v>
      </c>
      <c r="C15" s="11">
        <v>340</v>
      </c>
      <c r="D15" s="11"/>
      <c r="E15" s="92">
        <v>630</v>
      </c>
      <c r="F15" s="132">
        <v>6.1</v>
      </c>
      <c r="G15" s="95">
        <f t="shared" si="0"/>
        <v>11</v>
      </c>
      <c r="H15" s="92">
        <f t="shared" si="1"/>
        <v>3843</v>
      </c>
    </row>
    <row r="16" spans="1:8" s="5" customFormat="1" x14ac:dyDescent="0.25">
      <c r="A16" s="31"/>
      <c r="B16" s="13" t="s">
        <v>28</v>
      </c>
      <c r="C16" s="11">
        <v>320</v>
      </c>
      <c r="D16" s="11"/>
      <c r="E16" s="92">
        <v>720</v>
      </c>
      <c r="F16" s="132">
        <v>10</v>
      </c>
      <c r="G16" s="95">
        <f t="shared" si="0"/>
        <v>23</v>
      </c>
      <c r="H16" s="92">
        <f t="shared" si="1"/>
        <v>7200</v>
      </c>
    </row>
    <row r="17" spans="1:10" s="5" customFormat="1" ht="20.25" customHeight="1" x14ac:dyDescent="0.25">
      <c r="A17" s="34"/>
      <c r="B17" s="82" t="s">
        <v>6</v>
      </c>
      <c r="C17" s="14"/>
      <c r="D17" s="14"/>
      <c r="E17" s="86">
        <f>SUM(E10:E16)</f>
        <v>3909</v>
      </c>
      <c r="F17" s="165">
        <f>H17/E17</f>
        <v>9.0289076490150926</v>
      </c>
      <c r="G17" s="128">
        <f>SUM(G10:G16)</f>
        <v>108</v>
      </c>
      <c r="H17" s="86">
        <f>SUM(H10:H16)</f>
        <v>35294</v>
      </c>
    </row>
    <row r="18" spans="1:10" s="5" customFormat="1" ht="15.75" x14ac:dyDescent="0.25">
      <c r="A18" s="34"/>
      <c r="B18" s="214" t="s">
        <v>7</v>
      </c>
      <c r="C18" s="92"/>
      <c r="D18" s="92"/>
      <c r="E18" s="92"/>
      <c r="F18" s="92"/>
      <c r="G18" s="92"/>
      <c r="H18" s="92"/>
    </row>
    <row r="19" spans="1:10" s="5" customFormat="1" x14ac:dyDescent="0.25">
      <c r="A19" s="34"/>
      <c r="B19" s="20" t="s">
        <v>86</v>
      </c>
      <c r="C19" s="92"/>
      <c r="D19" s="92"/>
      <c r="E19" s="92">
        <f>E20+E21+E22+E23</f>
        <v>31602</v>
      </c>
      <c r="F19" s="92"/>
      <c r="G19" s="92"/>
      <c r="H19" s="92"/>
    </row>
    <row r="20" spans="1:10" s="5" customFormat="1" x14ac:dyDescent="0.25">
      <c r="A20" s="34"/>
      <c r="B20" s="20" t="s">
        <v>105</v>
      </c>
      <c r="C20" s="86"/>
      <c r="D20" s="86"/>
      <c r="E20" s="92"/>
      <c r="F20" s="92"/>
      <c r="G20" s="92"/>
      <c r="H20" s="92"/>
    </row>
    <row r="21" spans="1:10" s="5" customFormat="1" ht="30" x14ac:dyDescent="0.25">
      <c r="A21" s="34"/>
      <c r="B21" s="20" t="s">
        <v>124</v>
      </c>
      <c r="C21" s="86"/>
      <c r="D21" s="86"/>
      <c r="E21" s="92">
        <v>20402</v>
      </c>
      <c r="F21" s="92"/>
      <c r="G21" s="92"/>
      <c r="H21" s="92"/>
    </row>
    <row r="22" spans="1:10" s="5" customFormat="1" ht="30" x14ac:dyDescent="0.25">
      <c r="A22" s="34"/>
      <c r="B22" s="20" t="s">
        <v>125</v>
      </c>
      <c r="C22" s="86"/>
      <c r="D22" s="86"/>
      <c r="E22" s="92">
        <v>200</v>
      </c>
      <c r="F22" s="92"/>
      <c r="G22" s="92"/>
      <c r="H22" s="92"/>
    </row>
    <row r="23" spans="1:10" s="5" customFormat="1" ht="20.25" customHeight="1" x14ac:dyDescent="0.25">
      <c r="A23" s="34"/>
      <c r="B23" s="20" t="s">
        <v>126</v>
      </c>
      <c r="C23" s="86"/>
      <c r="D23" s="86"/>
      <c r="E23" s="92">
        <v>11000</v>
      </c>
      <c r="F23" s="92"/>
      <c r="G23" s="92"/>
      <c r="H23" s="92"/>
      <c r="I23" s="291"/>
    </row>
    <row r="24" spans="1:10" s="5" customFormat="1" x14ac:dyDescent="0.25">
      <c r="A24" s="34"/>
      <c r="B24" s="26" t="s">
        <v>87</v>
      </c>
      <c r="C24" s="92"/>
      <c r="D24" s="92"/>
      <c r="E24" s="92">
        <v>38000</v>
      </c>
      <c r="F24" s="92"/>
      <c r="G24" s="92"/>
      <c r="H24" s="92"/>
    </row>
    <row r="25" spans="1:10" s="5" customFormat="1" x14ac:dyDescent="0.25">
      <c r="A25" s="34"/>
      <c r="B25" s="288" t="s">
        <v>104</v>
      </c>
      <c r="C25" s="92"/>
      <c r="D25" s="92"/>
      <c r="E25" s="92">
        <v>18600</v>
      </c>
      <c r="F25" s="92"/>
      <c r="G25" s="92"/>
      <c r="H25" s="92"/>
    </row>
    <row r="26" spans="1:10" s="5" customFormat="1" x14ac:dyDescent="0.25">
      <c r="A26" s="34"/>
      <c r="B26" s="21" t="s">
        <v>93</v>
      </c>
      <c r="C26" s="92"/>
      <c r="D26" s="92"/>
      <c r="E26" s="86">
        <f>E19+ROUND(E24*3.2,0)</f>
        <v>153202</v>
      </c>
      <c r="F26" s="92"/>
      <c r="G26" s="92"/>
      <c r="H26" s="92"/>
      <c r="J26" s="291"/>
    </row>
    <row r="27" spans="1:10" s="5" customFormat="1" x14ac:dyDescent="0.25">
      <c r="A27" s="34"/>
      <c r="B27" s="19" t="s">
        <v>116</v>
      </c>
      <c r="C27" s="9"/>
      <c r="D27" s="301"/>
      <c r="E27" s="146"/>
      <c r="F27" s="92"/>
      <c r="G27" s="92"/>
      <c r="H27" s="92"/>
      <c r="J27" s="291"/>
    </row>
    <row r="28" spans="1:10" s="5" customFormat="1" x14ac:dyDescent="0.25">
      <c r="A28" s="34"/>
      <c r="B28" s="20" t="s">
        <v>89</v>
      </c>
      <c r="C28" s="9"/>
      <c r="D28" s="301"/>
      <c r="E28" s="146">
        <f>E29+E30+E35+E41+E42+E43+E44</f>
        <v>42782</v>
      </c>
      <c r="F28" s="92"/>
      <c r="G28" s="92"/>
      <c r="H28" s="92"/>
      <c r="J28" s="291"/>
    </row>
    <row r="29" spans="1:10" s="5" customFormat="1" x14ac:dyDescent="0.25">
      <c r="A29" s="34"/>
      <c r="B29" s="20" t="s">
        <v>105</v>
      </c>
      <c r="C29" s="9"/>
      <c r="D29" s="301"/>
      <c r="E29" s="146"/>
      <c r="F29" s="92"/>
      <c r="G29" s="92"/>
      <c r="H29" s="92"/>
      <c r="J29" s="291"/>
    </row>
    <row r="30" spans="1:10" s="5" customFormat="1" ht="30" x14ac:dyDescent="0.25">
      <c r="A30" s="34"/>
      <c r="B30" s="20" t="s">
        <v>106</v>
      </c>
      <c r="C30" s="9"/>
      <c r="D30" s="129"/>
      <c r="E30" s="146">
        <f>E31+E32+E33+E34</f>
        <v>7791</v>
      </c>
      <c r="F30" s="92"/>
      <c r="G30" s="92"/>
      <c r="H30" s="92"/>
      <c r="J30" s="291"/>
    </row>
    <row r="31" spans="1:10" s="5" customFormat="1" ht="21.75" customHeight="1" x14ac:dyDescent="0.25">
      <c r="A31" s="34"/>
      <c r="B31" s="20" t="s">
        <v>107</v>
      </c>
      <c r="C31" s="9"/>
      <c r="D31" s="92">
        <v>4530</v>
      </c>
      <c r="E31" s="92">
        <v>4530</v>
      </c>
      <c r="F31" s="92"/>
      <c r="G31" s="92"/>
      <c r="H31" s="92"/>
      <c r="J31" s="291"/>
    </row>
    <row r="32" spans="1:10" s="5" customFormat="1" x14ac:dyDescent="0.25">
      <c r="A32" s="34"/>
      <c r="B32" s="20" t="s">
        <v>108</v>
      </c>
      <c r="C32" s="9"/>
      <c r="D32" s="86"/>
      <c r="E32" s="92">
        <v>1381</v>
      </c>
      <c r="F32" s="92"/>
      <c r="G32" s="92"/>
      <c r="H32" s="92"/>
      <c r="J32" s="291"/>
    </row>
    <row r="33" spans="1:10" s="5" customFormat="1" ht="30" x14ac:dyDescent="0.25">
      <c r="A33" s="34"/>
      <c r="B33" s="20" t="s">
        <v>110</v>
      </c>
      <c r="C33" s="9"/>
      <c r="D33" s="92">
        <v>81</v>
      </c>
      <c r="E33" s="92">
        <v>729</v>
      </c>
      <c r="F33" s="92"/>
      <c r="G33" s="92"/>
      <c r="H33" s="92"/>
      <c r="J33" s="291"/>
    </row>
    <row r="34" spans="1:10" s="5" customFormat="1" ht="30" x14ac:dyDescent="0.25">
      <c r="A34" s="34"/>
      <c r="B34" s="20" t="s">
        <v>109</v>
      </c>
      <c r="C34" s="9"/>
      <c r="D34" s="92">
        <v>130</v>
      </c>
      <c r="E34" s="92">
        <v>1151</v>
      </c>
      <c r="F34" s="92"/>
      <c r="G34" s="92"/>
      <c r="H34" s="92"/>
      <c r="J34" s="291"/>
    </row>
    <row r="35" spans="1:10" s="5" customFormat="1" ht="30" x14ac:dyDescent="0.25">
      <c r="A35" s="34"/>
      <c r="B35" s="20" t="s">
        <v>127</v>
      </c>
      <c r="C35" s="9"/>
      <c r="D35" s="129"/>
      <c r="E35" s="146">
        <f>E36+E37+E38+E39+E40</f>
        <v>34991</v>
      </c>
      <c r="F35" s="92"/>
      <c r="G35" s="92"/>
      <c r="H35" s="92"/>
      <c r="J35" s="291"/>
    </row>
    <row r="36" spans="1:10" s="5" customFormat="1" ht="30" x14ac:dyDescent="0.25">
      <c r="A36" s="34"/>
      <c r="B36" s="20" t="s">
        <v>128</v>
      </c>
      <c r="C36" s="9"/>
      <c r="D36" s="86"/>
      <c r="E36" s="92">
        <v>4044</v>
      </c>
      <c r="F36" s="92"/>
      <c r="G36" s="92"/>
      <c r="H36" s="92"/>
      <c r="J36" s="291"/>
    </row>
    <row r="37" spans="1:10" s="5" customFormat="1" ht="45" x14ac:dyDescent="0.25">
      <c r="A37" s="34"/>
      <c r="B37" s="20" t="s">
        <v>129</v>
      </c>
      <c r="C37" s="9"/>
      <c r="D37" s="92">
        <v>6050</v>
      </c>
      <c r="E37" s="92">
        <v>20355</v>
      </c>
      <c r="F37" s="92"/>
      <c r="G37" s="92"/>
      <c r="H37" s="92"/>
      <c r="J37" s="291"/>
    </row>
    <row r="38" spans="1:10" s="5" customFormat="1" ht="45" x14ac:dyDescent="0.25">
      <c r="A38" s="34"/>
      <c r="B38" s="20" t="s">
        <v>130</v>
      </c>
      <c r="C38" s="9"/>
      <c r="D38" s="92">
        <v>4560</v>
      </c>
      <c r="E38" s="92">
        <v>6870</v>
      </c>
      <c r="F38" s="92"/>
      <c r="G38" s="92"/>
      <c r="H38" s="92"/>
      <c r="J38" s="291"/>
    </row>
    <row r="39" spans="1:10" s="5" customFormat="1" ht="30" x14ac:dyDescent="0.25">
      <c r="A39" s="34"/>
      <c r="B39" s="20" t="s">
        <v>131</v>
      </c>
      <c r="C39" s="9"/>
      <c r="D39" s="92">
        <v>450</v>
      </c>
      <c r="E39" s="92">
        <v>3450</v>
      </c>
      <c r="F39" s="92"/>
      <c r="G39" s="92"/>
      <c r="H39" s="92"/>
      <c r="J39" s="291"/>
    </row>
    <row r="40" spans="1:10" s="5" customFormat="1" ht="30" x14ac:dyDescent="0.25">
      <c r="A40" s="34"/>
      <c r="B40" s="20" t="s">
        <v>132</v>
      </c>
      <c r="C40" s="9"/>
      <c r="D40" s="92">
        <v>272</v>
      </c>
      <c r="E40" s="92">
        <v>272</v>
      </c>
      <c r="F40" s="92"/>
      <c r="G40" s="92"/>
      <c r="H40" s="92"/>
      <c r="J40" s="291"/>
    </row>
    <row r="41" spans="1:10" s="5" customFormat="1" ht="30" x14ac:dyDescent="0.25">
      <c r="A41" s="34"/>
      <c r="B41" s="20" t="s">
        <v>133</v>
      </c>
      <c r="C41" s="9"/>
      <c r="D41" s="129"/>
      <c r="E41" s="146"/>
      <c r="F41" s="92"/>
      <c r="G41" s="92"/>
      <c r="H41" s="92"/>
      <c r="J41" s="291"/>
    </row>
    <row r="42" spans="1:10" s="5" customFormat="1" ht="30" x14ac:dyDescent="0.25">
      <c r="A42" s="34"/>
      <c r="B42" s="20" t="s">
        <v>134</v>
      </c>
      <c r="C42" s="9"/>
      <c r="D42" s="129"/>
      <c r="E42" s="146"/>
      <c r="F42" s="92"/>
      <c r="G42" s="92"/>
      <c r="H42" s="92"/>
      <c r="J42" s="291"/>
    </row>
    <row r="43" spans="1:10" s="5" customFormat="1" ht="30" x14ac:dyDescent="0.25">
      <c r="A43" s="34"/>
      <c r="B43" s="20" t="s">
        <v>135</v>
      </c>
      <c r="C43" s="9"/>
      <c r="D43" s="129"/>
      <c r="E43" s="146"/>
      <c r="F43" s="92"/>
      <c r="G43" s="92"/>
      <c r="H43" s="92"/>
      <c r="J43" s="291"/>
    </row>
    <row r="44" spans="1:10" s="5" customFormat="1" x14ac:dyDescent="0.25">
      <c r="A44" s="34"/>
      <c r="B44" s="20" t="s">
        <v>136</v>
      </c>
      <c r="C44" s="9"/>
      <c r="D44" s="129"/>
      <c r="E44" s="146"/>
      <c r="F44" s="92"/>
      <c r="G44" s="92"/>
      <c r="H44" s="92"/>
      <c r="J44" s="291"/>
    </row>
    <row r="45" spans="1:10" s="5" customFormat="1" x14ac:dyDescent="0.25">
      <c r="A45" s="34"/>
      <c r="B45" s="26" t="s">
        <v>87</v>
      </c>
      <c r="C45" s="9"/>
      <c r="D45" s="301"/>
      <c r="E45" s="146"/>
      <c r="F45" s="92"/>
      <c r="G45" s="92"/>
      <c r="H45" s="92"/>
      <c r="J45" s="291"/>
    </row>
    <row r="46" spans="1:10" s="5" customFormat="1" x14ac:dyDescent="0.25">
      <c r="A46" s="34"/>
      <c r="B46" s="288" t="s">
        <v>104</v>
      </c>
      <c r="C46" s="9"/>
      <c r="D46" s="301"/>
      <c r="E46" s="146"/>
      <c r="F46" s="92"/>
      <c r="G46" s="92"/>
      <c r="H46" s="92"/>
      <c r="J46" s="291"/>
    </row>
    <row r="47" spans="1:10" s="5" customFormat="1" ht="30" x14ac:dyDescent="0.25">
      <c r="A47" s="34"/>
      <c r="B47" s="26" t="s">
        <v>88</v>
      </c>
      <c r="C47" s="9"/>
      <c r="D47" s="301"/>
      <c r="E47" s="146">
        <v>13899</v>
      </c>
      <c r="F47" s="92"/>
      <c r="G47" s="92"/>
      <c r="H47" s="92"/>
      <c r="J47" s="291"/>
    </row>
    <row r="48" spans="1:10" s="5" customFormat="1" x14ac:dyDescent="0.25">
      <c r="A48" s="34"/>
      <c r="B48" s="26" t="s">
        <v>118</v>
      </c>
      <c r="C48" s="9"/>
      <c r="D48" s="301"/>
      <c r="E48" s="146"/>
      <c r="F48" s="92"/>
      <c r="G48" s="92"/>
      <c r="H48" s="92"/>
      <c r="J48" s="291"/>
    </row>
    <row r="49" spans="1:10" s="5" customFormat="1" x14ac:dyDescent="0.25">
      <c r="A49" s="34"/>
      <c r="B49" s="331" t="s">
        <v>151</v>
      </c>
      <c r="C49" s="9"/>
      <c r="D49" s="301"/>
      <c r="E49" s="146"/>
      <c r="F49" s="92"/>
      <c r="G49" s="92"/>
      <c r="H49" s="92"/>
      <c r="J49" s="291"/>
    </row>
    <row r="50" spans="1:10" s="5" customFormat="1" x14ac:dyDescent="0.25">
      <c r="A50" s="34"/>
      <c r="B50" s="21" t="s">
        <v>115</v>
      </c>
      <c r="C50" s="9"/>
      <c r="D50" s="301"/>
      <c r="E50" s="130">
        <f>E28+ROUND(E45*3.2,0)+E47</f>
        <v>56681</v>
      </c>
      <c r="F50" s="92"/>
      <c r="G50" s="92"/>
      <c r="H50" s="92"/>
      <c r="J50" s="291"/>
    </row>
    <row r="51" spans="1:10" s="48" customFormat="1" ht="18" customHeight="1" x14ac:dyDescent="0.25">
      <c r="A51" s="34"/>
      <c r="B51" s="21" t="s">
        <v>114</v>
      </c>
      <c r="C51" s="92"/>
      <c r="D51" s="92"/>
      <c r="E51" s="86">
        <f>E26+E50</f>
        <v>209883</v>
      </c>
      <c r="F51" s="92"/>
      <c r="G51" s="92"/>
      <c r="H51" s="92"/>
    </row>
    <row r="52" spans="1:10" s="5" customFormat="1" x14ac:dyDescent="0.25">
      <c r="A52" s="34"/>
      <c r="B52" s="121" t="s">
        <v>8</v>
      </c>
      <c r="C52" s="29"/>
      <c r="D52" s="29"/>
      <c r="E52" s="92"/>
      <c r="F52" s="95"/>
      <c r="G52" s="95"/>
      <c r="H52" s="92"/>
    </row>
    <row r="53" spans="1:10" s="5" customFormat="1" x14ac:dyDescent="0.25">
      <c r="A53" s="34"/>
      <c r="B53" s="108" t="s">
        <v>96</v>
      </c>
      <c r="C53" s="29"/>
      <c r="D53" s="29"/>
      <c r="E53" s="92"/>
      <c r="F53" s="95"/>
      <c r="G53" s="95"/>
      <c r="H53" s="92"/>
    </row>
    <row r="54" spans="1:10" s="5" customFormat="1" x14ac:dyDescent="0.25">
      <c r="A54" s="34"/>
      <c r="B54" s="68" t="s">
        <v>60</v>
      </c>
      <c r="C54" s="11">
        <v>300</v>
      </c>
      <c r="D54" s="11"/>
      <c r="E54" s="92">
        <v>135</v>
      </c>
      <c r="F54" s="132">
        <v>11</v>
      </c>
      <c r="G54" s="95">
        <f>ROUND(H54/C54,0)</f>
        <v>5</v>
      </c>
      <c r="H54" s="92">
        <f>ROUND(E54*F54,0)</f>
        <v>1485</v>
      </c>
    </row>
    <row r="55" spans="1:10" s="5" customFormat="1" x14ac:dyDescent="0.25">
      <c r="A55" s="34"/>
      <c r="B55" s="68" t="s">
        <v>61</v>
      </c>
      <c r="C55" s="11">
        <v>300</v>
      </c>
      <c r="D55" s="11"/>
      <c r="E55" s="92">
        <v>60</v>
      </c>
      <c r="F55" s="132">
        <v>9</v>
      </c>
      <c r="G55" s="95">
        <f>ROUND(H55/C55,0)</f>
        <v>2</v>
      </c>
      <c r="H55" s="92">
        <f>ROUND(E55*F55,0)</f>
        <v>540</v>
      </c>
    </row>
    <row r="56" spans="1:10" s="5" customFormat="1" x14ac:dyDescent="0.25">
      <c r="A56" s="34"/>
      <c r="B56" s="121" t="s">
        <v>10</v>
      </c>
      <c r="C56" s="125"/>
      <c r="D56" s="125"/>
      <c r="E56" s="178">
        <f>E54+E55</f>
        <v>195</v>
      </c>
      <c r="F56" s="165">
        <f>H56/E56</f>
        <v>10.384615384615385</v>
      </c>
      <c r="G56" s="164">
        <f>G54+G55</f>
        <v>7</v>
      </c>
      <c r="H56" s="178">
        <f>H54+H55</f>
        <v>2025</v>
      </c>
    </row>
    <row r="57" spans="1:10" s="5" customFormat="1" x14ac:dyDescent="0.25">
      <c r="A57" s="34"/>
      <c r="B57" s="23" t="s">
        <v>23</v>
      </c>
      <c r="C57" s="123"/>
      <c r="D57" s="123"/>
      <c r="E57" s="177"/>
      <c r="F57" s="257"/>
      <c r="G57" s="276"/>
      <c r="H57" s="177"/>
    </row>
    <row r="58" spans="1:10" s="5" customFormat="1" x14ac:dyDescent="0.25">
      <c r="A58" s="34"/>
      <c r="B58" s="16" t="s">
        <v>97</v>
      </c>
      <c r="C58" s="30">
        <v>240</v>
      </c>
      <c r="D58" s="30"/>
      <c r="E58" s="92">
        <v>800</v>
      </c>
      <c r="F58" s="132">
        <v>8</v>
      </c>
      <c r="G58" s="95">
        <f>ROUND(H58/C58,0)</f>
        <v>27</v>
      </c>
      <c r="H58" s="92">
        <f>ROUND(E58*F58,0)</f>
        <v>6400</v>
      </c>
    </row>
    <row r="59" spans="1:10" s="5" customFormat="1" x14ac:dyDescent="0.25">
      <c r="A59" s="34"/>
      <c r="B59" s="245" t="s">
        <v>98</v>
      </c>
      <c r="C59" s="258"/>
      <c r="D59" s="258"/>
      <c r="E59" s="246">
        <f>E58</f>
        <v>800</v>
      </c>
      <c r="F59" s="154">
        <f t="shared" ref="F59:H59" si="2">F58</f>
        <v>8</v>
      </c>
      <c r="G59" s="246">
        <f t="shared" si="2"/>
        <v>27</v>
      </c>
      <c r="H59" s="246">
        <f t="shared" si="2"/>
        <v>6400</v>
      </c>
    </row>
    <row r="60" spans="1:10" s="5" customFormat="1" x14ac:dyDescent="0.25">
      <c r="A60" s="31"/>
      <c r="B60" s="25" t="s">
        <v>84</v>
      </c>
      <c r="C60" s="84"/>
      <c r="D60" s="84"/>
      <c r="E60" s="179">
        <f>E56+E59</f>
        <v>995</v>
      </c>
      <c r="F60" s="165">
        <f>H60/E60</f>
        <v>8.467336683417086</v>
      </c>
      <c r="G60" s="179">
        <f>G56+G59</f>
        <v>34</v>
      </c>
      <c r="H60" s="179">
        <f t="shared" ref="H60" si="3">H56+H59</f>
        <v>8425</v>
      </c>
    </row>
    <row r="61" spans="1:10" ht="18.75" customHeight="1" x14ac:dyDescent="0.25">
      <c r="A61" s="31"/>
      <c r="B61" s="328" t="s">
        <v>32</v>
      </c>
      <c r="C61" s="41"/>
      <c r="D61" s="41"/>
      <c r="E61" s="249">
        <f>E62+E64</f>
        <v>10000</v>
      </c>
      <c r="F61" s="31"/>
      <c r="G61" s="41"/>
      <c r="H61" s="41"/>
    </row>
    <row r="62" spans="1:10" x14ac:dyDescent="0.25">
      <c r="A62" s="321"/>
      <c r="B62" s="319" t="s">
        <v>140</v>
      </c>
      <c r="C62" s="318"/>
      <c r="D62" s="318"/>
      <c r="E62" s="13">
        <f>E63</f>
        <v>9990</v>
      </c>
      <c r="F62" s="13"/>
      <c r="G62" s="323"/>
      <c r="H62" s="318"/>
    </row>
    <row r="63" spans="1:10" x14ac:dyDescent="0.25">
      <c r="A63" s="321"/>
      <c r="B63" s="325" t="s">
        <v>141</v>
      </c>
      <c r="C63" s="318"/>
      <c r="D63" s="318"/>
      <c r="E63" s="318">
        <v>9990</v>
      </c>
      <c r="F63" s="318"/>
      <c r="G63" s="318"/>
      <c r="H63" s="318"/>
    </row>
    <row r="64" spans="1:10" x14ac:dyDescent="0.25">
      <c r="A64" s="321"/>
      <c r="B64" s="277" t="s">
        <v>142</v>
      </c>
      <c r="C64" s="318"/>
      <c r="D64" s="318"/>
      <c r="E64" s="318">
        <f>E65+E66</f>
        <v>10</v>
      </c>
      <c r="F64" s="318"/>
      <c r="G64" s="318"/>
      <c r="H64" s="318"/>
    </row>
    <row r="65" spans="1:8" ht="30" x14ac:dyDescent="0.25">
      <c r="A65" s="321"/>
      <c r="B65" s="325" t="s">
        <v>143</v>
      </c>
      <c r="C65" s="318"/>
      <c r="D65" s="318"/>
      <c r="E65" s="318">
        <v>10</v>
      </c>
      <c r="F65" s="318"/>
      <c r="G65" s="318"/>
      <c r="H65" s="318"/>
    </row>
    <row r="66" spans="1:8" ht="15.75" thickBot="1" x14ac:dyDescent="0.3">
      <c r="A66" s="321"/>
      <c r="B66" s="326" t="s">
        <v>144</v>
      </c>
      <c r="C66" s="327"/>
      <c r="D66" s="327"/>
      <c r="E66" s="327"/>
      <c r="F66" s="327"/>
      <c r="G66" s="327"/>
      <c r="H66" s="327"/>
    </row>
    <row r="67" spans="1:8" s="5" customFormat="1" ht="17.25" customHeight="1" thickBot="1" x14ac:dyDescent="0.3">
      <c r="A67" s="259"/>
      <c r="B67" s="140" t="s">
        <v>11</v>
      </c>
      <c r="C67" s="262"/>
      <c r="D67" s="262"/>
      <c r="E67" s="260"/>
      <c r="F67" s="262"/>
      <c r="G67" s="262"/>
      <c r="H67" s="260"/>
    </row>
    <row r="68" spans="1:8" x14ac:dyDescent="0.25">
      <c r="E68" s="48"/>
      <c r="F68" s="48"/>
      <c r="G68" s="48"/>
      <c r="H68" s="48"/>
    </row>
    <row r="69" spans="1:8" x14ac:dyDescent="0.25">
      <c r="E69" s="48"/>
      <c r="F69" s="48"/>
      <c r="G69" s="48"/>
      <c r="H69" s="48"/>
    </row>
    <row r="70" spans="1:8" x14ac:dyDescent="0.25">
      <c r="E70" s="48"/>
      <c r="F70" s="48"/>
      <c r="G70" s="48"/>
      <c r="H70" s="48"/>
    </row>
    <row r="71" spans="1:8" x14ac:dyDescent="0.25">
      <c r="E71" s="48"/>
      <c r="F71" s="48"/>
      <c r="G71" s="48"/>
      <c r="H71" s="48"/>
    </row>
    <row r="72" spans="1:8" x14ac:dyDescent="0.25">
      <c r="E72" s="48"/>
      <c r="F72" s="48"/>
      <c r="G72" s="48"/>
      <c r="H72" s="48"/>
    </row>
    <row r="73" spans="1:8" x14ac:dyDescent="0.25">
      <c r="E73" s="48"/>
      <c r="F73" s="48"/>
      <c r="G73" s="48"/>
      <c r="H73" s="48"/>
    </row>
    <row r="74" spans="1:8" x14ac:dyDescent="0.25">
      <c r="E74" s="48"/>
      <c r="F74" s="48"/>
      <c r="G74" s="48"/>
      <c r="H74" s="48"/>
    </row>
    <row r="75" spans="1:8" x14ac:dyDescent="0.25">
      <c r="E75" s="48"/>
      <c r="F75" s="48"/>
      <c r="G75" s="48"/>
      <c r="H75" s="48"/>
    </row>
    <row r="76" spans="1:8" x14ac:dyDescent="0.25">
      <c r="E76" s="48"/>
      <c r="F76" s="48"/>
      <c r="G76" s="48"/>
      <c r="H76" s="48"/>
    </row>
    <row r="77" spans="1:8" x14ac:dyDescent="0.25">
      <c r="E77" s="48"/>
      <c r="F77" s="48"/>
      <c r="G77" s="48"/>
      <c r="H77" s="48"/>
    </row>
    <row r="78" spans="1:8" x14ac:dyDescent="0.25">
      <c r="E78" s="48"/>
      <c r="F78" s="48"/>
      <c r="G78" s="48"/>
      <c r="H78" s="48"/>
    </row>
    <row r="79" spans="1:8" x14ac:dyDescent="0.25">
      <c r="E79" s="48"/>
      <c r="F79" s="48"/>
      <c r="G79" s="48"/>
      <c r="H79" s="48"/>
    </row>
    <row r="80" spans="1:8" x14ac:dyDescent="0.25">
      <c r="E80" s="48"/>
      <c r="F80" s="48"/>
      <c r="G80" s="48"/>
      <c r="H80" s="48"/>
    </row>
    <row r="81" spans="5:8" x14ac:dyDescent="0.25">
      <c r="E81" s="48"/>
      <c r="F81" s="48"/>
      <c r="G81" s="48"/>
      <c r="H81" s="48"/>
    </row>
    <row r="82" spans="5:8" x14ac:dyDescent="0.25">
      <c r="E82" s="48"/>
      <c r="F82" s="48"/>
      <c r="G82" s="48"/>
      <c r="H82" s="48"/>
    </row>
    <row r="83" spans="5:8" x14ac:dyDescent="0.25">
      <c r="E83" s="48"/>
      <c r="F83" s="48"/>
      <c r="G83" s="48"/>
      <c r="H83" s="48"/>
    </row>
    <row r="84" spans="5:8" x14ac:dyDescent="0.25">
      <c r="E84" s="48"/>
      <c r="F84" s="48"/>
      <c r="G84" s="48"/>
      <c r="H84" s="48"/>
    </row>
    <row r="85" spans="5:8" x14ac:dyDescent="0.25">
      <c r="E85" s="48"/>
      <c r="F85" s="48"/>
      <c r="G85" s="48"/>
      <c r="H85" s="48"/>
    </row>
    <row r="86" spans="5:8" x14ac:dyDescent="0.25">
      <c r="E86" s="48"/>
      <c r="F86" s="48"/>
      <c r="G86" s="48"/>
      <c r="H86" s="48"/>
    </row>
    <row r="87" spans="5:8" x14ac:dyDescent="0.25">
      <c r="E87" s="48"/>
      <c r="F87" s="48"/>
      <c r="G87" s="48"/>
      <c r="H87" s="48"/>
    </row>
    <row r="88" spans="5:8" x14ac:dyDescent="0.25">
      <c r="E88" s="48"/>
      <c r="F88" s="48"/>
      <c r="G88" s="48"/>
      <c r="H88" s="48"/>
    </row>
    <row r="89" spans="5:8" x14ac:dyDescent="0.25">
      <c r="E89" s="48"/>
      <c r="F89" s="48"/>
      <c r="G89" s="48"/>
      <c r="H89" s="48"/>
    </row>
    <row r="90" spans="5:8" x14ac:dyDescent="0.25">
      <c r="E90" s="48"/>
      <c r="F90" s="48"/>
      <c r="G90" s="48"/>
      <c r="H90" s="48"/>
    </row>
    <row r="91" spans="5:8" x14ac:dyDescent="0.25">
      <c r="E91" s="48"/>
      <c r="F91" s="48"/>
      <c r="G91" s="48"/>
      <c r="H91" s="48"/>
    </row>
    <row r="92" spans="5:8" x14ac:dyDescent="0.25">
      <c r="E92" s="48"/>
      <c r="F92" s="48"/>
      <c r="G92" s="48"/>
      <c r="H92" s="48"/>
    </row>
    <row r="93" spans="5:8" x14ac:dyDescent="0.25">
      <c r="E93" s="48"/>
      <c r="F93" s="48"/>
      <c r="G93" s="48"/>
      <c r="H93" s="48"/>
    </row>
    <row r="94" spans="5:8" x14ac:dyDescent="0.25">
      <c r="E94" s="48"/>
      <c r="F94" s="48"/>
      <c r="G94" s="48"/>
      <c r="H94" s="48"/>
    </row>
    <row r="95" spans="5:8" x14ac:dyDescent="0.25">
      <c r="E95" s="48"/>
      <c r="F95" s="48"/>
      <c r="G95" s="48"/>
      <c r="H95" s="48"/>
    </row>
    <row r="96" spans="5:8" x14ac:dyDescent="0.25">
      <c r="E96" s="48"/>
      <c r="F96" s="48"/>
      <c r="G96" s="48"/>
      <c r="H96" s="48"/>
    </row>
    <row r="97" spans="5:8" x14ac:dyDescent="0.25">
      <c r="E97" s="48"/>
      <c r="F97" s="48"/>
      <c r="G97" s="48"/>
      <c r="H97" s="48"/>
    </row>
    <row r="98" spans="5:8" x14ac:dyDescent="0.25">
      <c r="E98" s="48"/>
      <c r="F98" s="48"/>
      <c r="G98" s="48"/>
      <c r="H98" s="48"/>
    </row>
    <row r="99" spans="5:8" x14ac:dyDescent="0.25">
      <c r="E99" s="48"/>
      <c r="F99" s="48"/>
      <c r="G99" s="48"/>
      <c r="H99" s="48"/>
    </row>
    <row r="100" spans="5:8" x14ac:dyDescent="0.25">
      <c r="E100" s="48"/>
      <c r="F100" s="48"/>
      <c r="G100" s="48"/>
      <c r="H100" s="48"/>
    </row>
    <row r="101" spans="5:8" x14ac:dyDescent="0.25">
      <c r="E101" s="48"/>
      <c r="F101" s="48"/>
      <c r="G101" s="48"/>
      <c r="H101" s="48"/>
    </row>
    <row r="102" spans="5:8" x14ac:dyDescent="0.25">
      <c r="E102" s="48"/>
      <c r="F102" s="48"/>
      <c r="G102" s="48"/>
      <c r="H102" s="48"/>
    </row>
    <row r="103" spans="5:8" x14ac:dyDescent="0.25">
      <c r="E103" s="48"/>
      <c r="F103" s="48"/>
      <c r="G103" s="48"/>
      <c r="H103" s="48"/>
    </row>
    <row r="104" spans="5:8" x14ac:dyDescent="0.25">
      <c r="E104" s="48"/>
      <c r="F104" s="48"/>
      <c r="G104" s="48"/>
      <c r="H104" s="48"/>
    </row>
    <row r="105" spans="5:8" x14ac:dyDescent="0.25">
      <c r="E105" s="48"/>
      <c r="F105" s="48"/>
      <c r="G105" s="48"/>
      <c r="H105" s="48"/>
    </row>
    <row r="106" spans="5:8" x14ac:dyDescent="0.25">
      <c r="E106" s="48"/>
      <c r="F106" s="48"/>
      <c r="G106" s="48"/>
      <c r="H106" s="48"/>
    </row>
    <row r="107" spans="5:8" x14ac:dyDescent="0.25">
      <c r="E107" s="48"/>
      <c r="F107" s="48"/>
      <c r="G107" s="48"/>
      <c r="H107" s="48"/>
    </row>
    <row r="108" spans="5:8" x14ac:dyDescent="0.25">
      <c r="E108" s="48"/>
      <c r="F108" s="48"/>
      <c r="G108" s="48"/>
      <c r="H108" s="48"/>
    </row>
    <row r="109" spans="5:8" x14ac:dyDescent="0.25">
      <c r="E109" s="48"/>
      <c r="F109" s="48"/>
      <c r="G109" s="48"/>
      <c r="H109" s="48"/>
    </row>
    <row r="110" spans="5:8" x14ac:dyDescent="0.25">
      <c r="E110" s="48"/>
      <c r="F110" s="48"/>
      <c r="G110" s="48"/>
      <c r="H110" s="48"/>
    </row>
    <row r="111" spans="5:8" x14ac:dyDescent="0.25">
      <c r="E111" s="48"/>
      <c r="F111" s="48"/>
      <c r="G111" s="48"/>
      <c r="H111" s="48"/>
    </row>
    <row r="112" spans="5:8" x14ac:dyDescent="0.25">
      <c r="E112" s="48"/>
      <c r="F112" s="48"/>
      <c r="G112" s="48"/>
      <c r="H112" s="48"/>
    </row>
    <row r="113" spans="5:8" x14ac:dyDescent="0.25">
      <c r="E113" s="48"/>
      <c r="F113" s="48"/>
      <c r="G113" s="48"/>
      <c r="H113" s="48"/>
    </row>
    <row r="114" spans="5:8" x14ac:dyDescent="0.25">
      <c r="E114" s="48"/>
      <c r="F114" s="48"/>
      <c r="G114" s="48"/>
      <c r="H114" s="48"/>
    </row>
    <row r="115" spans="5:8" x14ac:dyDescent="0.25">
      <c r="E115" s="48"/>
      <c r="F115" s="48"/>
      <c r="G115" s="48"/>
      <c r="H115" s="48"/>
    </row>
    <row r="116" spans="5:8" x14ac:dyDescent="0.25">
      <c r="E116" s="48"/>
      <c r="F116" s="48"/>
      <c r="G116" s="48"/>
      <c r="H116" s="48"/>
    </row>
    <row r="117" spans="5:8" x14ac:dyDescent="0.25">
      <c r="E117" s="48"/>
      <c r="F117" s="48"/>
      <c r="G117" s="48"/>
      <c r="H117" s="48"/>
    </row>
    <row r="118" spans="5:8" x14ac:dyDescent="0.25">
      <c r="E118" s="48"/>
      <c r="F118" s="48"/>
      <c r="G118" s="48"/>
      <c r="H118" s="48"/>
    </row>
    <row r="119" spans="5:8" x14ac:dyDescent="0.25">
      <c r="E119" s="48"/>
      <c r="F119" s="48"/>
      <c r="G119" s="48"/>
      <c r="H119" s="48"/>
    </row>
    <row r="120" spans="5:8" x14ac:dyDescent="0.25">
      <c r="E120" s="48"/>
      <c r="F120" s="48"/>
      <c r="G120" s="48"/>
      <c r="H120" s="48"/>
    </row>
    <row r="121" spans="5:8" x14ac:dyDescent="0.25">
      <c r="E121" s="48"/>
      <c r="F121" s="48"/>
      <c r="G121" s="48"/>
      <c r="H121" s="48"/>
    </row>
    <row r="122" spans="5:8" x14ac:dyDescent="0.25">
      <c r="E122" s="48"/>
      <c r="F122" s="48"/>
      <c r="G122" s="48"/>
      <c r="H122" s="48"/>
    </row>
    <row r="123" spans="5:8" x14ac:dyDescent="0.25">
      <c r="E123" s="48"/>
      <c r="F123" s="48"/>
      <c r="G123" s="48"/>
      <c r="H123" s="48"/>
    </row>
    <row r="124" spans="5:8" x14ac:dyDescent="0.25">
      <c r="E124" s="48"/>
      <c r="F124" s="48"/>
      <c r="G124" s="48"/>
      <c r="H124" s="48"/>
    </row>
    <row r="125" spans="5:8" x14ac:dyDescent="0.25">
      <c r="E125" s="48"/>
      <c r="F125" s="48"/>
      <c r="G125" s="48"/>
      <c r="H125" s="48"/>
    </row>
    <row r="126" spans="5:8" x14ac:dyDescent="0.25">
      <c r="E126" s="48"/>
      <c r="F126" s="48"/>
      <c r="G126" s="48"/>
      <c r="H126" s="48"/>
    </row>
    <row r="127" spans="5:8" x14ac:dyDescent="0.25">
      <c r="E127" s="48"/>
      <c r="F127" s="48"/>
      <c r="G127" s="48"/>
      <c r="H127" s="48"/>
    </row>
    <row r="128" spans="5:8" x14ac:dyDescent="0.25">
      <c r="E128" s="48"/>
      <c r="F128" s="48"/>
      <c r="G128" s="48"/>
      <c r="H128" s="48"/>
    </row>
    <row r="129" spans="5:8" x14ac:dyDescent="0.25">
      <c r="E129" s="48"/>
      <c r="F129" s="48"/>
      <c r="G129" s="48"/>
      <c r="H129" s="48"/>
    </row>
    <row r="130" spans="5:8" x14ac:dyDescent="0.25">
      <c r="E130" s="48"/>
      <c r="F130" s="48"/>
      <c r="G130" s="48"/>
      <c r="H130" s="48"/>
    </row>
    <row r="131" spans="5:8" x14ac:dyDescent="0.25">
      <c r="E131" s="48"/>
      <c r="F131" s="48"/>
      <c r="G131" s="48"/>
      <c r="H131" s="48"/>
    </row>
    <row r="132" spans="5:8" x14ac:dyDescent="0.25">
      <c r="E132" s="48"/>
      <c r="F132" s="48"/>
      <c r="G132" s="48"/>
      <c r="H132" s="48"/>
    </row>
    <row r="133" spans="5:8" x14ac:dyDescent="0.25">
      <c r="E133" s="48"/>
      <c r="F133" s="48"/>
      <c r="G133" s="48"/>
      <c r="H133" s="48"/>
    </row>
    <row r="134" spans="5:8" x14ac:dyDescent="0.25">
      <c r="E134" s="48"/>
      <c r="F134" s="48"/>
      <c r="G134" s="48"/>
      <c r="H134" s="48"/>
    </row>
    <row r="135" spans="5:8" x14ac:dyDescent="0.25">
      <c r="E135" s="48"/>
      <c r="F135" s="48"/>
      <c r="G135" s="48"/>
      <c r="H135" s="48"/>
    </row>
    <row r="136" spans="5:8" x14ac:dyDescent="0.25">
      <c r="E136" s="48"/>
      <c r="F136" s="48"/>
      <c r="G136" s="48"/>
      <c r="H136" s="48"/>
    </row>
    <row r="137" spans="5:8" x14ac:dyDescent="0.25">
      <c r="E137" s="48"/>
      <c r="F137" s="48"/>
      <c r="G137" s="48"/>
      <c r="H137" s="48"/>
    </row>
    <row r="138" spans="5:8" x14ac:dyDescent="0.25">
      <c r="E138" s="48"/>
      <c r="F138" s="48"/>
      <c r="G138" s="48"/>
      <c r="H138" s="48"/>
    </row>
    <row r="139" spans="5:8" x14ac:dyDescent="0.25">
      <c r="E139" s="48"/>
      <c r="F139" s="48"/>
      <c r="G139" s="48"/>
      <c r="H139" s="48"/>
    </row>
    <row r="140" spans="5:8" x14ac:dyDescent="0.25">
      <c r="E140" s="48"/>
      <c r="F140" s="48"/>
      <c r="G140" s="48"/>
      <c r="H140" s="48"/>
    </row>
    <row r="141" spans="5:8" x14ac:dyDescent="0.25">
      <c r="E141" s="48"/>
      <c r="F141" s="48"/>
      <c r="G141" s="48"/>
      <c r="H141" s="48"/>
    </row>
    <row r="142" spans="5:8" x14ac:dyDescent="0.25">
      <c r="E142" s="48"/>
      <c r="F142" s="48"/>
      <c r="G142" s="48"/>
      <c r="H142" s="48"/>
    </row>
    <row r="143" spans="5:8" x14ac:dyDescent="0.25">
      <c r="E143" s="48"/>
      <c r="F143" s="48"/>
      <c r="G143" s="48"/>
      <c r="H143" s="48"/>
    </row>
    <row r="144" spans="5:8" x14ac:dyDescent="0.25">
      <c r="E144" s="48"/>
      <c r="F144" s="48"/>
      <c r="G144" s="48"/>
      <c r="H144" s="48"/>
    </row>
    <row r="145" spans="5:8" x14ac:dyDescent="0.25">
      <c r="E145" s="48"/>
      <c r="F145" s="48"/>
      <c r="G145" s="48"/>
      <c r="H145" s="48"/>
    </row>
    <row r="146" spans="5:8" x14ac:dyDescent="0.25">
      <c r="E146" s="48"/>
      <c r="F146" s="48"/>
      <c r="G146" s="48"/>
      <c r="H146" s="48"/>
    </row>
    <row r="147" spans="5:8" x14ac:dyDescent="0.25">
      <c r="E147" s="48"/>
      <c r="F147" s="48"/>
      <c r="G147" s="48"/>
      <c r="H147" s="48"/>
    </row>
    <row r="148" spans="5:8" x14ac:dyDescent="0.25">
      <c r="E148" s="48"/>
      <c r="F148" s="48"/>
      <c r="G148" s="48"/>
      <c r="H148" s="48"/>
    </row>
    <row r="149" spans="5:8" x14ac:dyDescent="0.25">
      <c r="E149" s="48"/>
      <c r="F149" s="48"/>
      <c r="G149" s="48"/>
      <c r="H149" s="48"/>
    </row>
    <row r="150" spans="5:8" x14ac:dyDescent="0.25">
      <c r="E150" s="48"/>
      <c r="F150" s="48"/>
      <c r="G150" s="48"/>
      <c r="H150" s="48"/>
    </row>
    <row r="151" spans="5:8" x14ac:dyDescent="0.25">
      <c r="E151" s="48"/>
      <c r="F151" s="48"/>
      <c r="G151" s="48"/>
      <c r="H151" s="48"/>
    </row>
    <row r="152" spans="5:8" x14ac:dyDescent="0.25">
      <c r="E152" s="48"/>
      <c r="F152" s="48"/>
      <c r="G152" s="48"/>
      <c r="H152" s="48"/>
    </row>
    <row r="153" spans="5:8" x14ac:dyDescent="0.25">
      <c r="E153" s="48"/>
      <c r="F153" s="48"/>
      <c r="G153" s="48"/>
      <c r="H153" s="48"/>
    </row>
    <row r="154" spans="5:8" x14ac:dyDescent="0.25">
      <c r="E154" s="48"/>
      <c r="F154" s="48"/>
      <c r="G154" s="48"/>
      <c r="H154" s="48"/>
    </row>
    <row r="155" spans="5:8" x14ac:dyDescent="0.25">
      <c r="E155" s="48"/>
      <c r="F155" s="48"/>
      <c r="G155" s="48"/>
      <c r="H155" s="48"/>
    </row>
    <row r="156" spans="5:8" x14ac:dyDescent="0.25">
      <c r="E156" s="48"/>
      <c r="F156" s="48"/>
      <c r="G156" s="48"/>
      <c r="H156" s="48"/>
    </row>
    <row r="157" spans="5:8" x14ac:dyDescent="0.25">
      <c r="E157" s="48"/>
      <c r="F157" s="48"/>
      <c r="G157" s="48"/>
      <c r="H157" s="48"/>
    </row>
    <row r="158" spans="5:8" x14ac:dyDescent="0.25">
      <c r="E158" s="48"/>
      <c r="F158" s="48"/>
      <c r="G158" s="48"/>
      <c r="H158" s="48"/>
    </row>
    <row r="159" spans="5:8" x14ac:dyDescent="0.25">
      <c r="E159" s="48"/>
      <c r="F159" s="48"/>
      <c r="G159" s="48"/>
      <c r="H159" s="48"/>
    </row>
    <row r="160" spans="5:8" x14ac:dyDescent="0.25">
      <c r="E160" s="48"/>
      <c r="F160" s="48"/>
      <c r="G160" s="48"/>
      <c r="H160" s="48"/>
    </row>
    <row r="161" spans="5:8" x14ac:dyDescent="0.25">
      <c r="E161" s="48"/>
      <c r="F161" s="48"/>
      <c r="G161" s="48"/>
      <c r="H161" s="48"/>
    </row>
    <row r="162" spans="5:8" x14ac:dyDescent="0.25">
      <c r="E162" s="48"/>
      <c r="F162" s="48"/>
      <c r="G162" s="48"/>
      <c r="H162" s="48"/>
    </row>
    <row r="163" spans="5:8" x14ac:dyDescent="0.25">
      <c r="E163" s="48"/>
      <c r="F163" s="48"/>
      <c r="G163" s="48"/>
      <c r="H163" s="48"/>
    </row>
    <row r="164" spans="5:8" x14ac:dyDescent="0.25">
      <c r="E164" s="48"/>
      <c r="F164" s="48"/>
      <c r="G164" s="48"/>
      <c r="H164" s="48"/>
    </row>
    <row r="165" spans="5:8" x14ac:dyDescent="0.25">
      <c r="E165" s="48"/>
      <c r="F165" s="48"/>
      <c r="G165" s="48"/>
      <c r="H165" s="48"/>
    </row>
    <row r="166" spans="5:8" x14ac:dyDescent="0.25">
      <c r="E166" s="48"/>
      <c r="F166" s="48"/>
      <c r="G166" s="48"/>
      <c r="H166" s="48"/>
    </row>
    <row r="167" spans="5:8" x14ac:dyDescent="0.25">
      <c r="E167" s="48"/>
      <c r="F167" s="48"/>
      <c r="G167" s="48"/>
      <c r="H167" s="48"/>
    </row>
    <row r="168" spans="5:8" x14ac:dyDescent="0.25">
      <c r="E168" s="48"/>
      <c r="F168" s="48"/>
      <c r="G168" s="48"/>
      <c r="H168" s="48"/>
    </row>
    <row r="169" spans="5:8" x14ac:dyDescent="0.25">
      <c r="E169" s="48"/>
      <c r="F169" s="48"/>
      <c r="G169" s="48"/>
      <c r="H169" s="48"/>
    </row>
    <row r="170" spans="5:8" x14ac:dyDescent="0.25">
      <c r="E170" s="48"/>
      <c r="F170" s="48"/>
      <c r="G170" s="48"/>
      <c r="H170" s="48"/>
    </row>
    <row r="171" spans="5:8" x14ac:dyDescent="0.25">
      <c r="E171" s="48"/>
      <c r="F171" s="48"/>
      <c r="G171" s="48"/>
      <c r="H171" s="48"/>
    </row>
    <row r="172" spans="5:8" x14ac:dyDescent="0.25">
      <c r="E172" s="48"/>
      <c r="F172" s="48"/>
      <c r="G172" s="48"/>
      <c r="H172" s="48"/>
    </row>
    <row r="173" spans="5:8" x14ac:dyDescent="0.25">
      <c r="E173" s="48"/>
      <c r="F173" s="48"/>
      <c r="G173" s="48"/>
      <c r="H173" s="48"/>
    </row>
    <row r="174" spans="5:8" x14ac:dyDescent="0.25">
      <c r="E174" s="48"/>
      <c r="F174" s="48"/>
      <c r="G174" s="48"/>
      <c r="H174" s="48"/>
    </row>
    <row r="175" spans="5:8" x14ac:dyDescent="0.25">
      <c r="E175" s="48"/>
      <c r="F175" s="48"/>
      <c r="G175" s="48"/>
      <c r="H175" s="48"/>
    </row>
    <row r="176" spans="5:8" x14ac:dyDescent="0.25">
      <c r="E176" s="48"/>
      <c r="F176" s="48"/>
      <c r="G176" s="48"/>
      <c r="H176" s="48"/>
    </row>
    <row r="177" spans="5:8" x14ac:dyDescent="0.25">
      <c r="E177" s="48"/>
      <c r="F177" s="48"/>
      <c r="G177" s="48"/>
      <c r="H177" s="48"/>
    </row>
    <row r="178" spans="5:8" x14ac:dyDescent="0.25">
      <c r="E178" s="48"/>
      <c r="F178" s="48"/>
      <c r="G178" s="48"/>
      <c r="H178" s="48"/>
    </row>
    <row r="179" spans="5:8" x14ac:dyDescent="0.25">
      <c r="E179" s="48"/>
      <c r="F179" s="48"/>
      <c r="G179" s="48"/>
      <c r="H179" s="48"/>
    </row>
    <row r="180" spans="5:8" x14ac:dyDescent="0.25">
      <c r="E180" s="48"/>
      <c r="F180" s="48"/>
      <c r="G180" s="48"/>
      <c r="H180" s="48"/>
    </row>
    <row r="181" spans="5:8" x14ac:dyDescent="0.25">
      <c r="E181" s="48"/>
      <c r="F181" s="48"/>
      <c r="G181" s="48"/>
      <c r="H181" s="48"/>
    </row>
    <row r="182" spans="5:8" x14ac:dyDescent="0.25">
      <c r="E182" s="48"/>
      <c r="F182" s="48"/>
      <c r="G182" s="48"/>
      <c r="H182" s="48"/>
    </row>
    <row r="183" spans="5:8" x14ac:dyDescent="0.25">
      <c r="E183" s="48"/>
      <c r="F183" s="48"/>
      <c r="G183" s="48"/>
      <c r="H183" s="48"/>
    </row>
    <row r="184" spans="5:8" x14ac:dyDescent="0.25">
      <c r="E184" s="48"/>
      <c r="F184" s="48"/>
      <c r="G184" s="48"/>
      <c r="H184" s="48"/>
    </row>
    <row r="185" spans="5:8" x14ac:dyDescent="0.25">
      <c r="E185" s="48"/>
      <c r="F185" s="48"/>
      <c r="G185" s="48"/>
      <c r="H185" s="48"/>
    </row>
    <row r="186" spans="5:8" x14ac:dyDescent="0.25">
      <c r="E186" s="48"/>
      <c r="F186" s="48"/>
      <c r="G186" s="48"/>
      <c r="H186" s="48"/>
    </row>
    <row r="187" spans="5:8" x14ac:dyDescent="0.25">
      <c r="E187" s="48"/>
      <c r="F187" s="48"/>
      <c r="G187" s="48"/>
      <c r="H187" s="48"/>
    </row>
    <row r="188" spans="5:8" x14ac:dyDescent="0.25">
      <c r="E188" s="48"/>
      <c r="F188" s="48"/>
      <c r="G188" s="48"/>
      <c r="H188" s="48"/>
    </row>
    <row r="189" spans="5:8" x14ac:dyDescent="0.25">
      <c r="E189" s="48"/>
      <c r="F189" s="48"/>
      <c r="G189" s="48"/>
      <c r="H189" s="48"/>
    </row>
    <row r="190" spans="5:8" x14ac:dyDescent="0.25">
      <c r="E190" s="48"/>
      <c r="F190" s="48"/>
      <c r="G190" s="48"/>
      <c r="H190" s="48"/>
    </row>
    <row r="191" spans="5:8" x14ac:dyDescent="0.25">
      <c r="E191" s="48"/>
      <c r="F191" s="48"/>
      <c r="G191" s="48"/>
      <c r="H191" s="48"/>
    </row>
    <row r="192" spans="5:8" x14ac:dyDescent="0.25">
      <c r="E192" s="48"/>
      <c r="F192" s="48"/>
      <c r="G192" s="48"/>
      <c r="H192" s="48"/>
    </row>
    <row r="193" spans="5:8" x14ac:dyDescent="0.25">
      <c r="E193" s="48"/>
      <c r="F193" s="48"/>
      <c r="G193" s="48"/>
      <c r="H193" s="48"/>
    </row>
    <row r="194" spans="5:8" x14ac:dyDescent="0.25">
      <c r="E194" s="48"/>
      <c r="F194" s="48"/>
      <c r="G194" s="48"/>
      <c r="H194" s="48"/>
    </row>
    <row r="195" spans="5:8" x14ac:dyDescent="0.25">
      <c r="E195" s="48"/>
      <c r="F195" s="48"/>
      <c r="G195" s="48"/>
      <c r="H195" s="48"/>
    </row>
    <row r="196" spans="5:8" x14ac:dyDescent="0.25">
      <c r="E196" s="48"/>
      <c r="F196" s="48"/>
      <c r="G196" s="48"/>
      <c r="H196" s="48"/>
    </row>
    <row r="197" spans="5:8" x14ac:dyDescent="0.25">
      <c r="E197" s="48"/>
      <c r="F197" s="48"/>
      <c r="G197" s="48"/>
      <c r="H197" s="48"/>
    </row>
    <row r="198" spans="5:8" x14ac:dyDescent="0.25">
      <c r="E198" s="48"/>
      <c r="F198" s="48"/>
      <c r="G198" s="48"/>
      <c r="H198" s="48"/>
    </row>
    <row r="199" spans="5:8" x14ac:dyDescent="0.25">
      <c r="E199" s="48"/>
      <c r="F199" s="48"/>
      <c r="G199" s="48"/>
      <c r="H199" s="48"/>
    </row>
    <row r="200" spans="5:8" x14ac:dyDescent="0.25">
      <c r="E200" s="48"/>
      <c r="F200" s="48"/>
      <c r="G200" s="48"/>
      <c r="H200" s="48"/>
    </row>
    <row r="201" spans="5:8" x14ac:dyDescent="0.25">
      <c r="E201" s="48"/>
      <c r="F201" s="48"/>
      <c r="G201" s="48"/>
      <c r="H201" s="48"/>
    </row>
    <row r="202" spans="5:8" x14ac:dyDescent="0.25">
      <c r="E202" s="48"/>
      <c r="F202" s="48"/>
      <c r="G202" s="48"/>
      <c r="H202" s="48"/>
    </row>
    <row r="203" spans="5:8" x14ac:dyDescent="0.25">
      <c r="E203" s="48"/>
      <c r="F203" s="48"/>
      <c r="G203" s="48"/>
      <c r="H203" s="48"/>
    </row>
    <row r="204" spans="5:8" x14ac:dyDescent="0.25">
      <c r="E204" s="48"/>
      <c r="F204" s="48"/>
      <c r="G204" s="48"/>
      <c r="H204" s="48"/>
    </row>
    <row r="205" spans="5:8" x14ac:dyDescent="0.25">
      <c r="E205" s="48"/>
      <c r="F205" s="48"/>
      <c r="G205" s="48"/>
      <c r="H205" s="48"/>
    </row>
    <row r="206" spans="5:8" x14ac:dyDescent="0.25">
      <c r="E206" s="48"/>
      <c r="F206" s="48"/>
      <c r="G206" s="48"/>
      <c r="H206" s="48"/>
    </row>
    <row r="207" spans="5:8" x14ac:dyDescent="0.25">
      <c r="E207" s="48"/>
      <c r="F207" s="48"/>
      <c r="G207" s="48"/>
      <c r="H207" s="48"/>
    </row>
    <row r="208" spans="5:8" x14ac:dyDescent="0.25">
      <c r="E208" s="48"/>
      <c r="F208" s="48"/>
      <c r="G208" s="48"/>
      <c r="H208" s="48"/>
    </row>
    <row r="209" spans="5:8" x14ac:dyDescent="0.25">
      <c r="E209" s="48"/>
      <c r="F209" s="48"/>
      <c r="G209" s="48"/>
      <c r="H209" s="48"/>
    </row>
    <row r="210" spans="5:8" x14ac:dyDescent="0.25">
      <c r="E210" s="48"/>
      <c r="F210" s="48"/>
      <c r="G210" s="48"/>
      <c r="H210" s="48"/>
    </row>
    <row r="211" spans="5:8" x14ac:dyDescent="0.25">
      <c r="E211" s="48"/>
      <c r="F211" s="48"/>
      <c r="G211" s="48"/>
      <c r="H211" s="48"/>
    </row>
    <row r="212" spans="5:8" x14ac:dyDescent="0.25">
      <c r="E212" s="48"/>
      <c r="F212" s="48"/>
      <c r="G212" s="48"/>
      <c r="H212" s="48"/>
    </row>
    <row r="213" spans="5:8" x14ac:dyDescent="0.25">
      <c r="E213" s="48"/>
      <c r="F213" s="48"/>
      <c r="G213" s="48"/>
      <c r="H213" s="48"/>
    </row>
    <row r="214" spans="5:8" x14ac:dyDescent="0.25">
      <c r="E214" s="48"/>
      <c r="F214" s="48"/>
      <c r="G214" s="48"/>
      <c r="H214" s="48"/>
    </row>
    <row r="215" spans="5:8" x14ac:dyDescent="0.25">
      <c r="E215" s="48"/>
      <c r="F215" s="48"/>
      <c r="G215" s="48"/>
      <c r="H215" s="48"/>
    </row>
    <row r="216" spans="5:8" x14ac:dyDescent="0.25">
      <c r="E216" s="48"/>
      <c r="F216" s="48"/>
      <c r="G216" s="48"/>
      <c r="H216" s="48"/>
    </row>
    <row r="217" spans="5:8" x14ac:dyDescent="0.25">
      <c r="E217" s="48"/>
      <c r="F217" s="48"/>
      <c r="G217" s="48"/>
      <c r="H217" s="48"/>
    </row>
    <row r="218" spans="5:8" x14ac:dyDescent="0.25">
      <c r="E218" s="48"/>
      <c r="F218" s="48"/>
      <c r="G218" s="48"/>
      <c r="H218" s="48"/>
    </row>
    <row r="219" spans="5:8" x14ac:dyDescent="0.25">
      <c r="E219" s="48"/>
      <c r="F219" s="48"/>
      <c r="G219" s="48"/>
      <c r="H219" s="48"/>
    </row>
    <row r="220" spans="5:8" x14ac:dyDescent="0.25">
      <c r="E220" s="48"/>
      <c r="F220" s="48"/>
      <c r="G220" s="48"/>
      <c r="H220" s="48"/>
    </row>
    <row r="221" spans="5:8" x14ac:dyDescent="0.25">
      <c r="E221" s="48"/>
      <c r="F221" s="48"/>
      <c r="G221" s="48"/>
      <c r="H221" s="48"/>
    </row>
    <row r="222" spans="5:8" x14ac:dyDescent="0.25">
      <c r="E222" s="48"/>
      <c r="F222" s="48"/>
      <c r="G222" s="48"/>
      <c r="H222" s="48"/>
    </row>
    <row r="223" spans="5:8" x14ac:dyDescent="0.25">
      <c r="E223" s="48"/>
      <c r="F223" s="48"/>
      <c r="G223" s="48"/>
      <c r="H223" s="48"/>
    </row>
    <row r="224" spans="5:8" x14ac:dyDescent="0.25">
      <c r="E224" s="48"/>
      <c r="F224" s="48"/>
      <c r="G224" s="48"/>
      <c r="H224" s="48"/>
    </row>
    <row r="225" spans="5:8" x14ac:dyDescent="0.25">
      <c r="E225" s="48"/>
      <c r="F225" s="48"/>
      <c r="G225" s="48"/>
      <c r="H225" s="48"/>
    </row>
    <row r="226" spans="5:8" x14ac:dyDescent="0.25">
      <c r="E226" s="48"/>
      <c r="F226" s="48"/>
      <c r="G226" s="48"/>
      <c r="H226" s="48"/>
    </row>
    <row r="227" spans="5:8" x14ac:dyDescent="0.25">
      <c r="E227" s="48"/>
      <c r="F227" s="48"/>
      <c r="G227" s="48"/>
      <c r="H227" s="48"/>
    </row>
    <row r="228" spans="5:8" x14ac:dyDescent="0.25">
      <c r="E228" s="48"/>
      <c r="F228" s="48"/>
      <c r="G228" s="48"/>
      <c r="H228" s="48"/>
    </row>
    <row r="229" spans="5:8" x14ac:dyDescent="0.25">
      <c r="E229" s="48"/>
      <c r="F229" s="48"/>
      <c r="G229" s="48"/>
      <c r="H229" s="48"/>
    </row>
    <row r="230" spans="5:8" x14ac:dyDescent="0.25">
      <c r="E230" s="48"/>
      <c r="F230" s="48"/>
      <c r="G230" s="48"/>
      <c r="H230" s="48"/>
    </row>
    <row r="231" spans="5:8" x14ac:dyDescent="0.25">
      <c r="E231" s="48"/>
      <c r="F231" s="48"/>
      <c r="G231" s="48"/>
      <c r="H231" s="48"/>
    </row>
    <row r="232" spans="5:8" x14ac:dyDescent="0.25">
      <c r="E232" s="48"/>
      <c r="F232" s="48"/>
      <c r="G232" s="48"/>
      <c r="H232" s="48"/>
    </row>
    <row r="233" spans="5:8" x14ac:dyDescent="0.25">
      <c r="E233" s="48"/>
      <c r="F233" s="48"/>
      <c r="G233" s="48"/>
      <c r="H233" s="48"/>
    </row>
    <row r="234" spans="5:8" x14ac:dyDescent="0.25">
      <c r="E234" s="48"/>
      <c r="F234" s="48"/>
      <c r="G234" s="48"/>
      <c r="H234" s="48"/>
    </row>
    <row r="235" spans="5:8" x14ac:dyDescent="0.25">
      <c r="E235" s="48"/>
      <c r="F235" s="48"/>
      <c r="G235" s="48"/>
      <c r="H235" s="48"/>
    </row>
    <row r="236" spans="5:8" x14ac:dyDescent="0.25">
      <c r="E236" s="48"/>
      <c r="F236" s="48"/>
      <c r="G236" s="48"/>
      <c r="H236" s="48"/>
    </row>
    <row r="237" spans="5:8" x14ac:dyDescent="0.25">
      <c r="E237" s="48"/>
      <c r="F237" s="48"/>
      <c r="G237" s="48"/>
      <c r="H237" s="48"/>
    </row>
    <row r="238" spans="5:8" x14ac:dyDescent="0.25">
      <c r="E238" s="48"/>
      <c r="F238" s="48"/>
      <c r="G238" s="48"/>
      <c r="H238" s="48"/>
    </row>
    <row r="239" spans="5:8" x14ac:dyDescent="0.25">
      <c r="E239" s="48"/>
      <c r="F239" s="48"/>
      <c r="G239" s="48"/>
      <c r="H239" s="48"/>
    </row>
    <row r="240" spans="5:8" x14ac:dyDescent="0.25">
      <c r="E240" s="48"/>
      <c r="F240" s="48"/>
      <c r="G240" s="48"/>
      <c r="H240" s="48"/>
    </row>
    <row r="241" spans="5:8" x14ac:dyDescent="0.25">
      <c r="E241" s="48"/>
      <c r="F241" s="48"/>
      <c r="G241" s="48"/>
      <c r="H241" s="48"/>
    </row>
    <row r="242" spans="5:8" x14ac:dyDescent="0.25">
      <c r="E242" s="48"/>
      <c r="F242" s="48"/>
      <c r="G242" s="48"/>
      <c r="H242" s="48"/>
    </row>
    <row r="243" spans="5:8" x14ac:dyDescent="0.25">
      <c r="E243" s="48"/>
      <c r="F243" s="48"/>
      <c r="G243" s="48"/>
      <c r="H243" s="48"/>
    </row>
    <row r="244" spans="5:8" x14ac:dyDescent="0.25">
      <c r="E244" s="48"/>
      <c r="F244" s="48"/>
      <c r="G244" s="48"/>
      <c r="H244" s="48"/>
    </row>
    <row r="245" spans="5:8" x14ac:dyDescent="0.25">
      <c r="E245" s="48"/>
      <c r="F245" s="48"/>
      <c r="G245" s="48"/>
      <c r="H245" s="48"/>
    </row>
    <row r="246" spans="5:8" x14ac:dyDescent="0.25">
      <c r="E246" s="48"/>
      <c r="F246" s="48"/>
      <c r="G246" s="48"/>
      <c r="H246" s="48"/>
    </row>
    <row r="247" spans="5:8" x14ac:dyDescent="0.25">
      <c r="E247" s="48"/>
      <c r="F247" s="48"/>
      <c r="G247" s="48"/>
      <c r="H247" s="48"/>
    </row>
    <row r="248" spans="5:8" x14ac:dyDescent="0.25">
      <c r="E248" s="48"/>
      <c r="F248" s="48"/>
      <c r="G248" s="48"/>
      <c r="H248" s="48"/>
    </row>
    <row r="249" spans="5:8" x14ac:dyDescent="0.25">
      <c r="E249" s="48"/>
      <c r="F249" s="48"/>
      <c r="G249" s="48"/>
      <c r="H249" s="48"/>
    </row>
    <row r="250" spans="5:8" x14ac:dyDescent="0.25">
      <c r="E250" s="48"/>
      <c r="F250" s="48"/>
      <c r="G250" s="48"/>
      <c r="H250" s="48"/>
    </row>
    <row r="251" spans="5:8" x14ac:dyDescent="0.25">
      <c r="E251" s="48"/>
      <c r="F251" s="48"/>
      <c r="G251" s="48"/>
      <c r="H251" s="48"/>
    </row>
    <row r="252" spans="5:8" x14ac:dyDescent="0.25">
      <c r="E252" s="48"/>
      <c r="F252" s="48"/>
      <c r="G252" s="48"/>
      <c r="H252" s="48"/>
    </row>
    <row r="253" spans="5:8" x14ac:dyDescent="0.25">
      <c r="E253" s="48"/>
      <c r="F253" s="48"/>
      <c r="G253" s="48"/>
      <c r="H253" s="48"/>
    </row>
    <row r="254" spans="5:8" x14ac:dyDescent="0.25">
      <c r="E254" s="48"/>
      <c r="F254" s="48"/>
      <c r="G254" s="48"/>
      <c r="H254" s="48"/>
    </row>
    <row r="255" spans="5:8" x14ac:dyDescent="0.25">
      <c r="E255" s="48"/>
      <c r="F255" s="48"/>
      <c r="G255" s="48"/>
      <c r="H255" s="48"/>
    </row>
    <row r="256" spans="5:8" x14ac:dyDescent="0.25">
      <c r="E256" s="48"/>
      <c r="F256" s="48"/>
      <c r="G256" s="48"/>
      <c r="H256" s="48"/>
    </row>
    <row r="257" spans="5:8" x14ac:dyDescent="0.25">
      <c r="E257" s="48"/>
      <c r="F257" s="48"/>
      <c r="G257" s="48"/>
      <c r="H257" s="48"/>
    </row>
    <row r="258" spans="5:8" x14ac:dyDescent="0.25">
      <c r="E258" s="48"/>
      <c r="F258" s="48"/>
      <c r="G258" s="48"/>
      <c r="H258" s="48"/>
    </row>
    <row r="259" spans="5:8" x14ac:dyDescent="0.25">
      <c r="E259" s="48"/>
      <c r="F259" s="48"/>
      <c r="G259" s="48"/>
      <c r="H259" s="48"/>
    </row>
    <row r="260" spans="5:8" x14ac:dyDescent="0.25">
      <c r="E260" s="48"/>
      <c r="F260" s="48"/>
      <c r="G260" s="48"/>
      <c r="H260" s="48"/>
    </row>
    <row r="261" spans="5:8" x14ac:dyDescent="0.25">
      <c r="E261" s="48"/>
      <c r="F261" s="48"/>
      <c r="G261" s="48"/>
      <c r="H261" s="48"/>
    </row>
    <row r="262" spans="5:8" x14ac:dyDescent="0.25">
      <c r="E262" s="48"/>
      <c r="F262" s="48"/>
      <c r="G262" s="48"/>
      <c r="H262" s="48"/>
    </row>
    <row r="263" spans="5:8" x14ac:dyDescent="0.25">
      <c r="E263" s="48"/>
      <c r="F263" s="48"/>
      <c r="G263" s="48"/>
      <c r="H263" s="48"/>
    </row>
    <row r="264" spans="5:8" x14ac:dyDescent="0.25">
      <c r="E264" s="48"/>
      <c r="F264" s="48"/>
      <c r="G264" s="48"/>
      <c r="H264" s="48"/>
    </row>
    <row r="265" spans="5:8" x14ac:dyDescent="0.25">
      <c r="E265" s="48"/>
      <c r="F265" s="48"/>
      <c r="G265" s="48"/>
      <c r="H265" s="48"/>
    </row>
    <row r="266" spans="5:8" x14ac:dyDescent="0.25">
      <c r="E266" s="48"/>
      <c r="F266" s="48"/>
      <c r="G266" s="48"/>
      <c r="H266" s="48"/>
    </row>
    <row r="267" spans="5:8" x14ac:dyDescent="0.25">
      <c r="E267" s="48"/>
      <c r="F267" s="48"/>
      <c r="G267" s="48"/>
      <c r="H267" s="48"/>
    </row>
    <row r="268" spans="5:8" x14ac:dyDescent="0.25">
      <c r="E268" s="48"/>
      <c r="F268" s="48"/>
      <c r="G268" s="48"/>
      <c r="H268" s="48"/>
    </row>
    <row r="269" spans="5:8" x14ac:dyDescent="0.25">
      <c r="E269" s="48"/>
      <c r="F269" s="48"/>
      <c r="G269" s="48"/>
      <c r="H269" s="48"/>
    </row>
    <row r="270" spans="5:8" x14ac:dyDescent="0.25">
      <c r="E270" s="48"/>
      <c r="F270" s="48"/>
      <c r="G270" s="48"/>
      <c r="H270" s="48"/>
    </row>
    <row r="271" spans="5:8" x14ac:dyDescent="0.25">
      <c r="E271" s="48"/>
      <c r="F271" s="48"/>
      <c r="G271" s="48"/>
      <c r="H271" s="48"/>
    </row>
    <row r="272" spans="5:8" x14ac:dyDescent="0.25">
      <c r="E272" s="48"/>
      <c r="F272" s="48"/>
      <c r="G272" s="48"/>
      <c r="H272" s="48"/>
    </row>
    <row r="273" spans="5:8" x14ac:dyDescent="0.25">
      <c r="E273" s="48"/>
      <c r="F273" s="48"/>
      <c r="G273" s="48"/>
      <c r="H273" s="48"/>
    </row>
    <row r="274" spans="5:8" x14ac:dyDescent="0.25">
      <c r="E274" s="48"/>
      <c r="F274" s="48"/>
      <c r="G274" s="48"/>
      <c r="H274" s="48"/>
    </row>
    <row r="275" spans="5:8" x14ac:dyDescent="0.25">
      <c r="E275" s="48"/>
      <c r="F275" s="48"/>
      <c r="G275" s="48"/>
      <c r="H275" s="48"/>
    </row>
    <row r="276" spans="5:8" x14ac:dyDescent="0.25">
      <c r="E276" s="48"/>
      <c r="F276" s="48"/>
      <c r="G276" s="48"/>
      <c r="H276" s="48"/>
    </row>
    <row r="277" spans="5:8" x14ac:dyDescent="0.25">
      <c r="E277" s="48"/>
      <c r="F277" s="48"/>
      <c r="G277" s="48"/>
      <c r="H277" s="48"/>
    </row>
    <row r="278" spans="5:8" x14ac:dyDescent="0.25">
      <c r="E278" s="48"/>
      <c r="F278" s="48"/>
      <c r="G278" s="48"/>
      <c r="H278" s="48"/>
    </row>
    <row r="279" spans="5:8" x14ac:dyDescent="0.25">
      <c r="E279" s="48"/>
      <c r="F279" s="48"/>
      <c r="G279" s="48"/>
      <c r="H279" s="48"/>
    </row>
    <row r="280" spans="5:8" x14ac:dyDescent="0.25">
      <c r="E280" s="48"/>
      <c r="F280" s="48"/>
      <c r="G280" s="48"/>
      <c r="H280" s="48"/>
    </row>
    <row r="281" spans="5:8" x14ac:dyDescent="0.25">
      <c r="E281" s="48"/>
      <c r="F281" s="48"/>
      <c r="G281" s="48"/>
      <c r="H281" s="48"/>
    </row>
    <row r="282" spans="5:8" x14ac:dyDescent="0.25">
      <c r="E282" s="48"/>
      <c r="F282" s="48"/>
      <c r="G282" s="48"/>
      <c r="H282" s="48"/>
    </row>
    <row r="283" spans="5:8" x14ac:dyDescent="0.25">
      <c r="E283" s="48"/>
      <c r="F283" s="48"/>
      <c r="G283" s="48"/>
      <c r="H283" s="48"/>
    </row>
    <row r="284" spans="5:8" x14ac:dyDescent="0.25">
      <c r="E284" s="48"/>
      <c r="F284" s="48"/>
      <c r="G284" s="48"/>
      <c r="H284" s="48"/>
    </row>
    <row r="285" spans="5:8" x14ac:dyDescent="0.25">
      <c r="E285" s="48"/>
      <c r="F285" s="48"/>
      <c r="G285" s="48"/>
      <c r="H285" s="48"/>
    </row>
    <row r="286" spans="5:8" x14ac:dyDescent="0.25">
      <c r="E286" s="48"/>
      <c r="F286" s="48"/>
      <c r="G286" s="48"/>
      <c r="H286" s="48"/>
    </row>
    <row r="287" spans="5:8" x14ac:dyDescent="0.25">
      <c r="E287" s="48"/>
      <c r="F287" s="48"/>
      <c r="G287" s="48"/>
      <c r="H287" s="48"/>
    </row>
    <row r="288" spans="5:8" x14ac:dyDescent="0.25">
      <c r="E288" s="48"/>
      <c r="F288" s="48"/>
      <c r="G288" s="48"/>
      <c r="H288" s="48"/>
    </row>
    <row r="289" spans="5:8" x14ac:dyDescent="0.25">
      <c r="E289" s="48"/>
      <c r="F289" s="48"/>
      <c r="G289" s="48"/>
      <c r="H289" s="48"/>
    </row>
    <row r="290" spans="5:8" x14ac:dyDescent="0.25">
      <c r="E290" s="48"/>
      <c r="F290" s="48"/>
      <c r="G290" s="48"/>
      <c r="H290" s="48"/>
    </row>
    <row r="291" spans="5:8" x14ac:dyDescent="0.25">
      <c r="E291" s="48"/>
      <c r="F291" s="48"/>
      <c r="G291" s="48"/>
      <c r="H291" s="48"/>
    </row>
    <row r="292" spans="5:8" x14ac:dyDescent="0.25">
      <c r="E292" s="48"/>
      <c r="F292" s="48"/>
      <c r="G292" s="48"/>
      <c r="H292" s="48"/>
    </row>
    <row r="293" spans="5:8" x14ac:dyDescent="0.25">
      <c r="E293" s="48"/>
      <c r="F293" s="48"/>
      <c r="G293" s="48"/>
      <c r="H293" s="48"/>
    </row>
    <row r="294" spans="5:8" x14ac:dyDescent="0.25">
      <c r="E294" s="48"/>
      <c r="F294" s="48"/>
      <c r="G294" s="48"/>
      <c r="H294" s="48"/>
    </row>
    <row r="295" spans="5:8" x14ac:dyDescent="0.25">
      <c r="E295" s="48"/>
      <c r="F295" s="48"/>
      <c r="G295" s="48"/>
      <c r="H295" s="48"/>
    </row>
    <row r="296" spans="5:8" x14ac:dyDescent="0.25">
      <c r="E296" s="48"/>
      <c r="F296" s="48"/>
      <c r="G296" s="48"/>
      <c r="H296" s="48"/>
    </row>
    <row r="297" spans="5:8" x14ac:dyDescent="0.25">
      <c r="E297" s="48"/>
      <c r="F297" s="48"/>
      <c r="G297" s="48"/>
      <c r="H297" s="48"/>
    </row>
    <row r="298" spans="5:8" x14ac:dyDescent="0.25">
      <c r="E298" s="48"/>
      <c r="F298" s="48"/>
      <c r="G298" s="48"/>
      <c r="H298" s="48"/>
    </row>
    <row r="299" spans="5:8" x14ac:dyDescent="0.25">
      <c r="E299" s="48"/>
      <c r="F299" s="48"/>
      <c r="G299" s="48"/>
      <c r="H299" s="48"/>
    </row>
    <row r="300" spans="5:8" x14ac:dyDescent="0.25">
      <c r="E300" s="48"/>
      <c r="F300" s="48"/>
      <c r="G300" s="48"/>
      <c r="H300" s="48"/>
    </row>
    <row r="301" spans="5:8" x14ac:dyDescent="0.25">
      <c r="E301" s="48"/>
      <c r="F301" s="48"/>
      <c r="G301" s="48"/>
      <c r="H301" s="48"/>
    </row>
    <row r="302" spans="5:8" x14ac:dyDescent="0.25">
      <c r="E302" s="48"/>
      <c r="F302" s="48"/>
      <c r="G302" s="48"/>
      <c r="H302" s="48"/>
    </row>
    <row r="303" spans="5:8" x14ac:dyDescent="0.25">
      <c r="E303" s="48"/>
      <c r="F303" s="48"/>
      <c r="G303" s="48"/>
      <c r="H303" s="48"/>
    </row>
    <row r="304" spans="5:8" x14ac:dyDescent="0.25">
      <c r="E304" s="48"/>
      <c r="F304" s="48"/>
      <c r="G304" s="48"/>
      <c r="H304" s="48"/>
    </row>
    <row r="305" spans="5:8" x14ac:dyDescent="0.25">
      <c r="E305" s="48"/>
      <c r="F305" s="48"/>
      <c r="G305" s="48"/>
      <c r="H305" s="48"/>
    </row>
    <row r="306" spans="5:8" x14ac:dyDescent="0.25">
      <c r="E306" s="48"/>
      <c r="F306" s="48"/>
      <c r="G306" s="48"/>
      <c r="H306" s="48"/>
    </row>
    <row r="307" spans="5:8" x14ac:dyDescent="0.25">
      <c r="E307" s="48"/>
      <c r="F307" s="48"/>
      <c r="G307" s="48"/>
      <c r="H307" s="48"/>
    </row>
    <row r="308" spans="5:8" x14ac:dyDescent="0.25">
      <c r="E308" s="48"/>
      <c r="F308" s="48"/>
      <c r="G308" s="48"/>
      <c r="H308" s="48"/>
    </row>
    <row r="309" spans="5:8" x14ac:dyDescent="0.25">
      <c r="E309" s="48"/>
      <c r="F309" s="48"/>
      <c r="G309" s="48"/>
      <c r="H309" s="48"/>
    </row>
    <row r="310" spans="5:8" x14ac:dyDescent="0.25">
      <c r="E310" s="48"/>
      <c r="F310" s="48"/>
      <c r="G310" s="48"/>
      <c r="H310" s="48"/>
    </row>
    <row r="311" spans="5:8" x14ac:dyDescent="0.25">
      <c r="E311" s="48"/>
      <c r="F311" s="48"/>
      <c r="G311" s="48"/>
      <c r="H311" s="48"/>
    </row>
    <row r="312" spans="5:8" x14ac:dyDescent="0.25">
      <c r="E312" s="48"/>
      <c r="F312" s="48"/>
      <c r="G312" s="48"/>
      <c r="H312" s="48"/>
    </row>
    <row r="313" spans="5:8" x14ac:dyDescent="0.25">
      <c r="E313" s="48"/>
      <c r="F313" s="48"/>
      <c r="G313" s="48"/>
      <c r="H313" s="48"/>
    </row>
    <row r="314" spans="5:8" x14ac:dyDescent="0.25">
      <c r="E314" s="48"/>
      <c r="F314" s="48"/>
      <c r="G314" s="48"/>
      <c r="H314" s="48"/>
    </row>
    <row r="315" spans="5:8" x14ac:dyDescent="0.25">
      <c r="E315" s="48"/>
      <c r="F315" s="48"/>
      <c r="G315" s="48"/>
      <c r="H315" s="48"/>
    </row>
    <row r="316" spans="5:8" x14ac:dyDescent="0.25">
      <c r="E316" s="48"/>
      <c r="F316" s="48"/>
      <c r="G316" s="48"/>
      <c r="H316" s="48"/>
    </row>
    <row r="317" spans="5:8" x14ac:dyDescent="0.25">
      <c r="E317" s="48"/>
      <c r="F317" s="48"/>
      <c r="G317" s="48"/>
      <c r="H317" s="48"/>
    </row>
    <row r="318" spans="5:8" x14ac:dyDescent="0.25">
      <c r="E318" s="48"/>
      <c r="F318" s="48"/>
      <c r="G318" s="48"/>
      <c r="H318" s="48"/>
    </row>
    <row r="319" spans="5:8" x14ac:dyDescent="0.25">
      <c r="E319" s="48"/>
      <c r="F319" s="48"/>
      <c r="G319" s="48"/>
      <c r="H319" s="48"/>
    </row>
    <row r="320" spans="5:8" x14ac:dyDescent="0.25">
      <c r="E320" s="48"/>
      <c r="F320" s="48"/>
      <c r="G320" s="48"/>
      <c r="H320" s="48"/>
    </row>
    <row r="321" spans="5:8" x14ac:dyDescent="0.25">
      <c r="E321" s="48"/>
      <c r="F321" s="48"/>
      <c r="G321" s="48"/>
      <c r="H321" s="48"/>
    </row>
    <row r="322" spans="5:8" x14ac:dyDescent="0.25">
      <c r="E322" s="48"/>
      <c r="F322" s="48"/>
      <c r="G322" s="48"/>
      <c r="H322" s="48"/>
    </row>
    <row r="323" spans="5:8" x14ac:dyDescent="0.25">
      <c r="E323" s="48"/>
      <c r="F323" s="48"/>
      <c r="G323" s="48"/>
      <c r="H323" s="48"/>
    </row>
    <row r="324" spans="5:8" x14ac:dyDescent="0.25">
      <c r="E324" s="48"/>
      <c r="F324" s="48"/>
      <c r="G324" s="48"/>
      <c r="H324" s="48"/>
    </row>
    <row r="325" spans="5:8" x14ac:dyDescent="0.25">
      <c r="E325" s="48"/>
      <c r="F325" s="48"/>
      <c r="G325" s="48"/>
      <c r="H325" s="48"/>
    </row>
    <row r="326" spans="5:8" x14ac:dyDescent="0.25">
      <c r="E326" s="48"/>
      <c r="F326" s="48"/>
      <c r="G326" s="48"/>
      <c r="H326" s="48"/>
    </row>
    <row r="327" spans="5:8" x14ac:dyDescent="0.25">
      <c r="E327" s="48"/>
      <c r="F327" s="48"/>
      <c r="G327" s="48"/>
      <c r="H327" s="48"/>
    </row>
    <row r="328" spans="5:8" x14ac:dyDescent="0.25">
      <c r="E328" s="48"/>
      <c r="F328" s="48"/>
      <c r="G328" s="48"/>
      <c r="H328" s="48"/>
    </row>
    <row r="329" spans="5:8" x14ac:dyDescent="0.25">
      <c r="E329" s="48"/>
      <c r="F329" s="48"/>
      <c r="G329" s="48"/>
      <c r="H329" s="48"/>
    </row>
    <row r="330" spans="5:8" x14ac:dyDescent="0.25">
      <c r="E330" s="48"/>
      <c r="F330" s="48"/>
      <c r="G330" s="48"/>
      <c r="H330" s="48"/>
    </row>
    <row r="331" spans="5:8" x14ac:dyDescent="0.25">
      <c r="E331" s="48"/>
      <c r="F331" s="48"/>
      <c r="G331" s="48"/>
      <c r="H331" s="48"/>
    </row>
    <row r="332" spans="5:8" x14ac:dyDescent="0.25">
      <c r="E332" s="48"/>
      <c r="F332" s="48"/>
      <c r="G332" s="48"/>
      <c r="H332" s="48"/>
    </row>
    <row r="333" spans="5:8" x14ac:dyDescent="0.25">
      <c r="E333" s="48"/>
      <c r="F333" s="48"/>
      <c r="G333" s="48"/>
      <c r="H333" s="48"/>
    </row>
    <row r="334" spans="5:8" x14ac:dyDescent="0.25">
      <c r="E334" s="48"/>
      <c r="F334" s="48"/>
      <c r="G334" s="48"/>
      <c r="H334" s="48"/>
    </row>
    <row r="335" spans="5:8" x14ac:dyDescent="0.25">
      <c r="E335" s="48"/>
      <c r="F335" s="48"/>
      <c r="G335" s="48"/>
      <c r="H335" s="48"/>
    </row>
    <row r="336" spans="5:8" x14ac:dyDescent="0.25">
      <c r="E336" s="48"/>
      <c r="F336" s="48"/>
      <c r="G336" s="48"/>
      <c r="H336" s="48"/>
    </row>
    <row r="337" spans="5:8" x14ac:dyDescent="0.25">
      <c r="E337" s="48"/>
      <c r="F337" s="48"/>
      <c r="G337" s="48"/>
      <c r="H337" s="48"/>
    </row>
    <row r="338" spans="5:8" x14ac:dyDescent="0.25">
      <c r="E338" s="48"/>
      <c r="F338" s="48"/>
      <c r="G338" s="48"/>
      <c r="H338" s="48"/>
    </row>
    <row r="339" spans="5:8" x14ac:dyDescent="0.25">
      <c r="E339" s="48"/>
      <c r="F339" s="48"/>
      <c r="G339" s="48"/>
      <c r="H339" s="48"/>
    </row>
    <row r="340" spans="5:8" x14ac:dyDescent="0.25">
      <c r="E340" s="48"/>
      <c r="F340" s="48"/>
      <c r="G340" s="48"/>
      <c r="H340" s="48"/>
    </row>
    <row r="341" spans="5:8" x14ac:dyDescent="0.25">
      <c r="E341" s="48"/>
      <c r="F341" s="48"/>
      <c r="G341" s="48"/>
      <c r="H341" s="48"/>
    </row>
    <row r="342" spans="5:8" x14ac:dyDescent="0.25">
      <c r="E342" s="48"/>
      <c r="F342" s="48"/>
      <c r="G342" s="48"/>
      <c r="H342" s="48"/>
    </row>
    <row r="343" spans="5:8" x14ac:dyDescent="0.25">
      <c r="E343" s="48"/>
      <c r="F343" s="48"/>
      <c r="G343" s="48"/>
      <c r="H343" s="48"/>
    </row>
    <row r="344" spans="5:8" x14ac:dyDescent="0.25">
      <c r="E344" s="48"/>
      <c r="F344" s="48"/>
      <c r="G344" s="48"/>
      <c r="H344" s="48"/>
    </row>
    <row r="345" spans="5:8" x14ac:dyDescent="0.25">
      <c r="E345" s="48"/>
      <c r="F345" s="48"/>
      <c r="G345" s="48"/>
      <c r="H345" s="48"/>
    </row>
    <row r="346" spans="5:8" x14ac:dyDescent="0.25">
      <c r="E346" s="48"/>
      <c r="F346" s="48"/>
      <c r="G346" s="48"/>
      <c r="H346" s="48"/>
    </row>
    <row r="347" spans="5:8" x14ac:dyDescent="0.25">
      <c r="E347" s="48"/>
      <c r="F347" s="48"/>
      <c r="G347" s="48"/>
      <c r="H347" s="48"/>
    </row>
    <row r="348" spans="5:8" x14ac:dyDescent="0.25">
      <c r="E348" s="48"/>
      <c r="F348" s="48"/>
      <c r="G348" s="48"/>
      <c r="H348" s="48"/>
    </row>
    <row r="349" spans="5:8" x14ac:dyDescent="0.25">
      <c r="E349" s="48"/>
      <c r="F349" s="48"/>
      <c r="G349" s="48"/>
      <c r="H349" s="48"/>
    </row>
    <row r="350" spans="5:8" x14ac:dyDescent="0.25">
      <c r="E350" s="48"/>
      <c r="F350" s="48"/>
      <c r="G350" s="48"/>
      <c r="H350" s="48"/>
    </row>
    <row r="351" spans="5:8" x14ac:dyDescent="0.25">
      <c r="E351" s="48"/>
      <c r="F351" s="48"/>
      <c r="G351" s="48"/>
      <c r="H351" s="48"/>
    </row>
    <row r="352" spans="5:8" x14ac:dyDescent="0.25">
      <c r="E352" s="48"/>
      <c r="F352" s="48"/>
      <c r="G352" s="48"/>
      <c r="H352" s="48"/>
    </row>
    <row r="353" spans="5:8" x14ac:dyDescent="0.25">
      <c r="E353" s="48"/>
      <c r="F353" s="48"/>
      <c r="G353" s="48"/>
      <c r="H353" s="48"/>
    </row>
    <row r="354" spans="5:8" x14ac:dyDescent="0.25">
      <c r="E354" s="48"/>
      <c r="F354" s="48"/>
      <c r="G354" s="48"/>
      <c r="H354" s="48"/>
    </row>
    <row r="355" spans="5:8" x14ac:dyDescent="0.25">
      <c r="E355" s="48"/>
      <c r="F355" s="48"/>
      <c r="G355" s="48"/>
      <c r="H355" s="48"/>
    </row>
    <row r="356" spans="5:8" x14ac:dyDescent="0.25">
      <c r="E356" s="48"/>
      <c r="F356" s="48"/>
      <c r="G356" s="48"/>
      <c r="H356" s="48"/>
    </row>
    <row r="357" spans="5:8" x14ac:dyDescent="0.25">
      <c r="E357" s="48"/>
      <c r="F357" s="48"/>
      <c r="G357" s="48"/>
      <c r="H357" s="48"/>
    </row>
    <row r="358" spans="5:8" x14ac:dyDescent="0.25">
      <c r="E358" s="48"/>
      <c r="F358" s="48"/>
      <c r="G358" s="48"/>
      <c r="H358" s="48"/>
    </row>
    <row r="359" spans="5:8" x14ac:dyDescent="0.25">
      <c r="E359" s="48"/>
      <c r="F359" s="48"/>
      <c r="G359" s="48"/>
      <c r="H359" s="48"/>
    </row>
    <row r="360" spans="5:8" x14ac:dyDescent="0.25">
      <c r="E360" s="48"/>
      <c r="F360" s="48"/>
      <c r="G360" s="48"/>
      <c r="H360" s="48"/>
    </row>
    <row r="361" spans="5:8" x14ac:dyDescent="0.25">
      <c r="E361" s="48"/>
      <c r="F361" s="48"/>
      <c r="G361" s="48"/>
      <c r="H361" s="48"/>
    </row>
    <row r="362" spans="5:8" x14ac:dyDescent="0.25">
      <c r="E362" s="48"/>
      <c r="F362" s="48"/>
      <c r="G362" s="48"/>
      <c r="H362" s="48"/>
    </row>
    <row r="363" spans="5:8" x14ac:dyDescent="0.25">
      <c r="E363" s="48"/>
      <c r="F363" s="48"/>
      <c r="G363" s="48"/>
      <c r="H363" s="48"/>
    </row>
    <row r="364" spans="5:8" x14ac:dyDescent="0.25">
      <c r="E364" s="48"/>
      <c r="F364" s="48"/>
      <c r="G364" s="48"/>
      <c r="H364" s="48"/>
    </row>
    <row r="365" spans="5:8" x14ac:dyDescent="0.25">
      <c r="E365" s="48"/>
      <c r="F365" s="48"/>
      <c r="G365" s="48"/>
      <c r="H365" s="48"/>
    </row>
    <row r="366" spans="5:8" x14ac:dyDescent="0.25">
      <c r="E366" s="48"/>
      <c r="F366" s="48"/>
      <c r="G366" s="48"/>
      <c r="H366" s="48"/>
    </row>
    <row r="367" spans="5:8" x14ac:dyDescent="0.25">
      <c r="E367" s="48"/>
      <c r="F367" s="48"/>
      <c r="G367" s="48"/>
      <c r="H367" s="48"/>
    </row>
    <row r="368" spans="5:8" x14ac:dyDescent="0.25">
      <c r="E368" s="48"/>
      <c r="F368" s="48"/>
      <c r="G368" s="48"/>
      <c r="H368" s="48"/>
    </row>
    <row r="369" spans="5:8" x14ac:dyDescent="0.25">
      <c r="E369" s="48"/>
      <c r="F369" s="48"/>
      <c r="G369" s="48"/>
      <c r="H369" s="48"/>
    </row>
    <row r="370" spans="5:8" x14ac:dyDescent="0.25">
      <c r="E370" s="48"/>
      <c r="F370" s="48"/>
      <c r="G370" s="48"/>
      <c r="H370" s="48"/>
    </row>
    <row r="371" spans="5:8" x14ac:dyDescent="0.25">
      <c r="E371" s="48"/>
      <c r="F371" s="48"/>
      <c r="G371" s="48"/>
      <c r="H371" s="48"/>
    </row>
    <row r="372" spans="5:8" x14ac:dyDescent="0.25">
      <c r="E372" s="48"/>
      <c r="F372" s="48"/>
      <c r="G372" s="48"/>
      <c r="H372" s="48"/>
    </row>
    <row r="373" spans="5:8" x14ac:dyDescent="0.25">
      <c r="E373" s="48"/>
      <c r="F373" s="48"/>
      <c r="G373" s="48"/>
      <c r="H373" s="48"/>
    </row>
    <row r="374" spans="5:8" x14ac:dyDescent="0.25">
      <c r="E374" s="48"/>
      <c r="F374" s="48"/>
      <c r="G374" s="48"/>
      <c r="H374" s="48"/>
    </row>
    <row r="375" spans="5:8" x14ac:dyDescent="0.25">
      <c r="E375" s="48"/>
      <c r="F375" s="48"/>
      <c r="G375" s="48"/>
      <c r="H375" s="48"/>
    </row>
    <row r="376" spans="5:8" x14ac:dyDescent="0.25">
      <c r="E376" s="48"/>
      <c r="F376" s="48"/>
      <c r="G376" s="48"/>
      <c r="H376" s="48"/>
    </row>
    <row r="377" spans="5:8" x14ac:dyDescent="0.25">
      <c r="E377" s="48"/>
      <c r="F377" s="48"/>
      <c r="G377" s="48"/>
      <c r="H377" s="48"/>
    </row>
    <row r="378" spans="5:8" x14ac:dyDescent="0.25">
      <c r="E378" s="48"/>
      <c r="F378" s="48"/>
      <c r="G378" s="48"/>
      <c r="H378" s="48"/>
    </row>
    <row r="379" spans="5:8" x14ac:dyDescent="0.25">
      <c r="E379" s="48"/>
      <c r="F379" s="48"/>
      <c r="G379" s="48"/>
      <c r="H379" s="48"/>
    </row>
    <row r="380" spans="5:8" x14ac:dyDescent="0.25">
      <c r="E380" s="48"/>
      <c r="F380" s="48"/>
      <c r="G380" s="48"/>
      <c r="H380" s="48"/>
    </row>
    <row r="381" spans="5:8" x14ac:dyDescent="0.25">
      <c r="E381" s="48"/>
      <c r="F381" s="48"/>
      <c r="G381" s="48"/>
      <c r="H381" s="48"/>
    </row>
    <row r="382" spans="5:8" x14ac:dyDescent="0.25">
      <c r="E382" s="48"/>
      <c r="F382" s="48"/>
      <c r="G382" s="48"/>
      <c r="H382" s="48"/>
    </row>
    <row r="383" spans="5:8" x14ac:dyDescent="0.25">
      <c r="E383" s="48"/>
      <c r="F383" s="48"/>
      <c r="G383" s="48"/>
      <c r="H383" s="48"/>
    </row>
    <row r="384" spans="5:8" x14ac:dyDescent="0.25">
      <c r="E384" s="48"/>
      <c r="F384" s="48"/>
      <c r="G384" s="48"/>
      <c r="H384" s="48"/>
    </row>
    <row r="385" spans="5:8" x14ac:dyDescent="0.25">
      <c r="E385" s="48"/>
      <c r="F385" s="48"/>
      <c r="G385" s="48"/>
      <c r="H385" s="48"/>
    </row>
    <row r="386" spans="5:8" x14ac:dyDescent="0.25">
      <c r="E386" s="48"/>
      <c r="F386" s="48"/>
      <c r="G386" s="48"/>
      <c r="H386" s="48"/>
    </row>
    <row r="387" spans="5:8" x14ac:dyDescent="0.25">
      <c r="E387" s="48"/>
      <c r="F387" s="48"/>
      <c r="G387" s="48"/>
      <c r="H387" s="48"/>
    </row>
    <row r="388" spans="5:8" x14ac:dyDescent="0.25">
      <c r="E388" s="48"/>
      <c r="F388" s="48"/>
      <c r="G388" s="48"/>
      <c r="H388" s="48"/>
    </row>
    <row r="389" spans="5:8" x14ac:dyDescent="0.25">
      <c r="E389" s="48"/>
      <c r="F389" s="48"/>
      <c r="G389" s="48"/>
      <c r="H389" s="48"/>
    </row>
    <row r="390" spans="5:8" x14ac:dyDescent="0.25">
      <c r="E390" s="48"/>
      <c r="F390" s="48"/>
      <c r="G390" s="48"/>
      <c r="H390" s="48"/>
    </row>
    <row r="391" spans="5:8" x14ac:dyDescent="0.25">
      <c r="E391" s="48"/>
      <c r="F391" s="48"/>
      <c r="G391" s="48"/>
      <c r="H391" s="48"/>
    </row>
    <row r="392" spans="5:8" x14ac:dyDescent="0.25">
      <c r="E392" s="48"/>
      <c r="F392" s="48"/>
      <c r="G392" s="48"/>
      <c r="H392" s="48"/>
    </row>
    <row r="393" spans="5:8" x14ac:dyDescent="0.25">
      <c r="E393" s="48"/>
      <c r="F393" s="48"/>
      <c r="G393" s="48"/>
      <c r="H393" s="48"/>
    </row>
    <row r="394" spans="5:8" x14ac:dyDescent="0.25">
      <c r="E394" s="48"/>
      <c r="F394" s="48"/>
      <c r="G394" s="48"/>
      <c r="H394" s="48"/>
    </row>
    <row r="395" spans="5:8" x14ac:dyDescent="0.25">
      <c r="E395" s="48"/>
      <c r="F395" s="48"/>
      <c r="G395" s="48"/>
      <c r="H395" s="48"/>
    </row>
    <row r="396" spans="5:8" x14ac:dyDescent="0.25">
      <c r="E396" s="48"/>
      <c r="F396" s="48"/>
      <c r="G396" s="48"/>
      <c r="H396" s="48"/>
    </row>
    <row r="397" spans="5:8" x14ac:dyDescent="0.25">
      <c r="E397" s="48"/>
      <c r="F397" s="48"/>
      <c r="G397" s="48"/>
      <c r="H397" s="48"/>
    </row>
    <row r="398" spans="5:8" x14ac:dyDescent="0.25">
      <c r="E398" s="48"/>
      <c r="F398" s="48"/>
      <c r="G398" s="48"/>
      <c r="H398" s="48"/>
    </row>
    <row r="399" spans="5:8" x14ac:dyDescent="0.25">
      <c r="E399" s="48"/>
      <c r="F399" s="48"/>
      <c r="G399" s="48"/>
      <c r="H399" s="48"/>
    </row>
    <row r="400" spans="5:8" x14ac:dyDescent="0.25">
      <c r="E400" s="48"/>
      <c r="F400" s="48"/>
      <c r="G400" s="48"/>
      <c r="H400" s="48"/>
    </row>
    <row r="401" spans="5:8" x14ac:dyDescent="0.25">
      <c r="E401" s="48"/>
      <c r="F401" s="48"/>
      <c r="G401" s="48"/>
      <c r="H401" s="48"/>
    </row>
    <row r="402" spans="5:8" x14ac:dyDescent="0.25">
      <c r="E402" s="48"/>
      <c r="F402" s="48"/>
      <c r="G402" s="48"/>
      <c r="H402" s="48"/>
    </row>
    <row r="403" spans="5:8" x14ac:dyDescent="0.25">
      <c r="E403" s="48"/>
      <c r="F403" s="48"/>
      <c r="G403" s="48"/>
      <c r="H403" s="48"/>
    </row>
    <row r="404" spans="5:8" x14ac:dyDescent="0.25">
      <c r="E404" s="48"/>
      <c r="F404" s="48"/>
      <c r="G404" s="48"/>
      <c r="H404" s="48"/>
    </row>
    <row r="405" spans="5:8" x14ac:dyDescent="0.25">
      <c r="E405" s="48"/>
      <c r="F405" s="48"/>
      <c r="G405" s="48"/>
      <c r="H405" s="48"/>
    </row>
    <row r="406" spans="5:8" x14ac:dyDescent="0.25">
      <c r="E406" s="48"/>
      <c r="F406" s="48"/>
      <c r="G406" s="48"/>
      <c r="H406" s="48"/>
    </row>
    <row r="407" spans="5:8" x14ac:dyDescent="0.25">
      <c r="E407" s="48"/>
      <c r="F407" s="48"/>
      <c r="G407" s="48"/>
      <c r="H407" s="48"/>
    </row>
    <row r="408" spans="5:8" x14ac:dyDescent="0.25">
      <c r="E408" s="48"/>
      <c r="F408" s="48"/>
      <c r="G408" s="48"/>
      <c r="H408" s="48"/>
    </row>
    <row r="409" spans="5:8" x14ac:dyDescent="0.25">
      <c r="E409" s="48"/>
      <c r="F409" s="48"/>
      <c r="G409" s="48"/>
      <c r="H409" s="48"/>
    </row>
    <row r="410" spans="5:8" x14ac:dyDescent="0.25">
      <c r="E410" s="48"/>
      <c r="F410" s="48"/>
      <c r="G410" s="48"/>
      <c r="H410" s="48"/>
    </row>
    <row r="411" spans="5:8" x14ac:dyDescent="0.25">
      <c r="E411" s="48"/>
      <c r="F411" s="48"/>
      <c r="G411" s="48"/>
      <c r="H411" s="48"/>
    </row>
    <row r="412" spans="5:8" x14ac:dyDescent="0.25">
      <c r="E412" s="48"/>
      <c r="F412" s="48"/>
      <c r="G412" s="48"/>
      <c r="H412" s="48"/>
    </row>
    <row r="413" spans="5:8" x14ac:dyDescent="0.25">
      <c r="E413" s="48"/>
      <c r="F413" s="48"/>
      <c r="G413" s="48"/>
      <c r="H413" s="48"/>
    </row>
    <row r="414" spans="5:8" x14ac:dyDescent="0.25">
      <c r="E414" s="48"/>
      <c r="F414" s="48"/>
      <c r="G414" s="48"/>
      <c r="H414" s="48"/>
    </row>
    <row r="415" spans="5:8" x14ac:dyDescent="0.25">
      <c r="E415" s="48"/>
      <c r="F415" s="48"/>
      <c r="G415" s="48"/>
      <c r="H415" s="48"/>
    </row>
    <row r="416" spans="5:8" x14ac:dyDescent="0.25">
      <c r="E416" s="48"/>
      <c r="F416" s="48"/>
      <c r="G416" s="48"/>
      <c r="H416" s="48"/>
    </row>
    <row r="417" spans="5:8" x14ac:dyDescent="0.25">
      <c r="E417" s="48"/>
      <c r="F417" s="48"/>
      <c r="G417" s="48"/>
      <c r="H417" s="48"/>
    </row>
    <row r="418" spans="5:8" x14ac:dyDescent="0.25">
      <c r="E418" s="48"/>
      <c r="F418" s="48"/>
      <c r="G418" s="48"/>
      <c r="H418" s="48"/>
    </row>
    <row r="419" spans="5:8" x14ac:dyDescent="0.25">
      <c r="E419" s="48"/>
      <c r="F419" s="48"/>
      <c r="G419" s="48"/>
      <c r="H419" s="48"/>
    </row>
    <row r="420" spans="5:8" x14ac:dyDescent="0.25">
      <c r="E420" s="48"/>
      <c r="F420" s="48"/>
      <c r="G420" s="48"/>
      <c r="H420" s="48"/>
    </row>
    <row r="421" spans="5:8" x14ac:dyDescent="0.25">
      <c r="E421" s="48"/>
      <c r="F421" s="48"/>
      <c r="G421" s="48"/>
      <c r="H421" s="48"/>
    </row>
    <row r="422" spans="5:8" x14ac:dyDescent="0.25">
      <c r="E422" s="48"/>
      <c r="F422" s="48"/>
      <c r="G422" s="48"/>
      <c r="H422" s="48"/>
    </row>
    <row r="423" spans="5:8" x14ac:dyDescent="0.25">
      <c r="E423" s="48"/>
      <c r="F423" s="48"/>
      <c r="G423" s="48"/>
      <c r="H423" s="48"/>
    </row>
    <row r="424" spans="5:8" x14ac:dyDescent="0.25">
      <c r="E424" s="48"/>
      <c r="F424" s="48"/>
      <c r="G424" s="48"/>
      <c r="H424" s="48"/>
    </row>
    <row r="425" spans="5:8" x14ac:dyDescent="0.25">
      <c r="E425" s="48"/>
      <c r="F425" s="48"/>
      <c r="G425" s="48"/>
      <c r="H425" s="48"/>
    </row>
    <row r="426" spans="5:8" x14ac:dyDescent="0.25">
      <c r="E426" s="48"/>
      <c r="F426" s="48"/>
      <c r="G426" s="48"/>
      <c r="H426" s="48"/>
    </row>
    <row r="427" spans="5:8" x14ac:dyDescent="0.25">
      <c r="E427" s="48"/>
      <c r="F427" s="48"/>
      <c r="G427" s="48"/>
      <c r="H427" s="48"/>
    </row>
    <row r="428" spans="5:8" x14ac:dyDescent="0.25">
      <c r="E428" s="48"/>
      <c r="F428" s="48"/>
      <c r="G428" s="48"/>
      <c r="H428" s="48"/>
    </row>
    <row r="429" spans="5:8" x14ac:dyDescent="0.25">
      <c r="E429" s="48"/>
      <c r="F429" s="48"/>
      <c r="G429" s="48"/>
      <c r="H429" s="48"/>
    </row>
    <row r="430" spans="5:8" x14ac:dyDescent="0.25">
      <c r="E430" s="48"/>
      <c r="F430" s="48"/>
      <c r="G430" s="48"/>
      <c r="H430" s="48"/>
    </row>
    <row r="431" spans="5:8" x14ac:dyDescent="0.25">
      <c r="E431" s="48"/>
      <c r="F431" s="48"/>
      <c r="G431" s="48"/>
      <c r="H431" s="48"/>
    </row>
    <row r="432" spans="5:8" x14ac:dyDescent="0.25">
      <c r="E432" s="48"/>
      <c r="F432" s="48"/>
      <c r="G432" s="48"/>
      <c r="H432" s="48"/>
    </row>
    <row r="433" spans="5:8" x14ac:dyDescent="0.25">
      <c r="E433" s="48"/>
      <c r="F433" s="48"/>
      <c r="G433" s="48"/>
      <c r="H433" s="48"/>
    </row>
    <row r="434" spans="5:8" x14ac:dyDescent="0.25">
      <c r="E434" s="48"/>
      <c r="F434" s="48"/>
      <c r="G434" s="48"/>
      <c r="H434" s="48"/>
    </row>
    <row r="435" spans="5:8" x14ac:dyDescent="0.25">
      <c r="E435" s="48"/>
      <c r="F435" s="48"/>
      <c r="G435" s="48"/>
      <c r="H435" s="48"/>
    </row>
    <row r="436" spans="5:8" x14ac:dyDescent="0.25">
      <c r="E436" s="48"/>
      <c r="F436" s="48"/>
      <c r="G436" s="48"/>
      <c r="H436" s="48"/>
    </row>
    <row r="437" spans="5:8" x14ac:dyDescent="0.25">
      <c r="E437" s="48"/>
      <c r="F437" s="48"/>
      <c r="G437" s="48"/>
      <c r="H437" s="48"/>
    </row>
    <row r="438" spans="5:8" x14ac:dyDescent="0.25">
      <c r="E438" s="48"/>
      <c r="F438" s="48"/>
      <c r="G438" s="48"/>
      <c r="H438" s="48"/>
    </row>
    <row r="439" spans="5:8" x14ac:dyDescent="0.25">
      <c r="E439" s="48"/>
      <c r="F439" s="48"/>
      <c r="G439" s="48"/>
      <c r="H439" s="48"/>
    </row>
    <row r="440" spans="5:8" x14ac:dyDescent="0.25">
      <c r="E440" s="48"/>
      <c r="F440" s="48"/>
      <c r="G440" s="48"/>
      <c r="H440" s="48"/>
    </row>
    <row r="441" spans="5:8" x14ac:dyDescent="0.25">
      <c r="E441" s="48"/>
      <c r="F441" s="48"/>
      <c r="G441" s="48"/>
      <c r="H441" s="48"/>
    </row>
    <row r="442" spans="5:8" x14ac:dyDescent="0.25">
      <c r="E442" s="48"/>
      <c r="F442" s="48"/>
      <c r="G442" s="48"/>
      <c r="H442" s="48"/>
    </row>
    <row r="443" spans="5:8" x14ac:dyDescent="0.25">
      <c r="E443" s="48"/>
      <c r="F443" s="48"/>
      <c r="G443" s="48"/>
      <c r="H443" s="48"/>
    </row>
    <row r="444" spans="5:8" x14ac:dyDescent="0.25">
      <c r="E444" s="48"/>
      <c r="F444" s="48"/>
      <c r="G444" s="48"/>
      <c r="H444" s="48"/>
    </row>
    <row r="445" spans="5:8" x14ac:dyDescent="0.25">
      <c r="E445" s="48"/>
      <c r="F445" s="48"/>
      <c r="G445" s="48"/>
      <c r="H445" s="48"/>
    </row>
    <row r="446" spans="5:8" x14ac:dyDescent="0.25">
      <c r="E446" s="48"/>
      <c r="F446" s="48"/>
      <c r="G446" s="48"/>
      <c r="H446" s="48"/>
    </row>
    <row r="447" spans="5:8" x14ac:dyDescent="0.25">
      <c r="E447" s="48"/>
      <c r="F447" s="48"/>
      <c r="G447" s="48"/>
      <c r="H447" s="48"/>
    </row>
    <row r="448" spans="5:8" x14ac:dyDescent="0.25">
      <c r="E448" s="48"/>
      <c r="F448" s="48"/>
      <c r="G448" s="48"/>
      <c r="H448" s="48"/>
    </row>
    <row r="449" spans="5:8" x14ac:dyDescent="0.25">
      <c r="E449" s="48"/>
      <c r="F449" s="48"/>
      <c r="G449" s="48"/>
      <c r="H449" s="48"/>
    </row>
    <row r="450" spans="5:8" x14ac:dyDescent="0.25">
      <c r="E450" s="48"/>
      <c r="F450" s="48"/>
      <c r="G450" s="48"/>
      <c r="H450" s="48"/>
    </row>
    <row r="451" spans="5:8" x14ac:dyDescent="0.25">
      <c r="E451" s="48"/>
      <c r="F451" s="48"/>
      <c r="G451" s="48"/>
      <c r="H451" s="48"/>
    </row>
    <row r="452" spans="5:8" x14ac:dyDescent="0.25">
      <c r="E452" s="48"/>
      <c r="F452" s="48"/>
      <c r="G452" s="48"/>
      <c r="H452" s="48"/>
    </row>
    <row r="453" spans="5:8" x14ac:dyDescent="0.25">
      <c r="E453" s="48"/>
      <c r="F453" s="48"/>
      <c r="G453" s="48"/>
      <c r="H453" s="48"/>
    </row>
    <row r="454" spans="5:8" x14ac:dyDescent="0.25">
      <c r="E454" s="48"/>
      <c r="F454" s="48"/>
      <c r="G454" s="48"/>
      <c r="H454" s="48"/>
    </row>
    <row r="455" spans="5:8" x14ac:dyDescent="0.25">
      <c r="E455" s="48"/>
      <c r="F455" s="48"/>
      <c r="G455" s="48"/>
      <c r="H455" s="48"/>
    </row>
    <row r="456" spans="5:8" x14ac:dyDescent="0.25">
      <c r="E456" s="48"/>
      <c r="F456" s="48"/>
      <c r="G456" s="48"/>
      <c r="H456" s="48"/>
    </row>
    <row r="457" spans="5:8" x14ac:dyDescent="0.25">
      <c r="E457" s="48"/>
      <c r="F457" s="48"/>
      <c r="G457" s="48"/>
      <c r="H457" s="48"/>
    </row>
    <row r="458" spans="5:8" x14ac:dyDescent="0.25">
      <c r="E458" s="48"/>
      <c r="F458" s="48"/>
      <c r="G458" s="48"/>
      <c r="H458" s="48"/>
    </row>
    <row r="459" spans="5:8" x14ac:dyDescent="0.25">
      <c r="E459" s="48"/>
      <c r="F459" s="48"/>
      <c r="G459" s="48"/>
      <c r="H459" s="48"/>
    </row>
    <row r="460" spans="5:8" x14ac:dyDescent="0.25">
      <c r="E460" s="48"/>
      <c r="F460" s="48"/>
      <c r="G460" s="48"/>
      <c r="H460" s="48"/>
    </row>
    <row r="461" spans="5:8" x14ac:dyDescent="0.25">
      <c r="E461" s="48"/>
      <c r="F461" s="48"/>
      <c r="G461" s="48"/>
      <c r="H461" s="48"/>
    </row>
    <row r="462" spans="5:8" x14ac:dyDescent="0.25">
      <c r="E462" s="48"/>
      <c r="F462" s="48"/>
      <c r="G462" s="48"/>
      <c r="H462" s="48"/>
    </row>
    <row r="463" spans="5:8" x14ac:dyDescent="0.25">
      <c r="E463" s="48"/>
      <c r="F463" s="48"/>
      <c r="G463" s="48"/>
      <c r="H463" s="48"/>
    </row>
    <row r="464" spans="5:8" x14ac:dyDescent="0.25">
      <c r="E464" s="48"/>
      <c r="F464" s="48"/>
      <c r="G464" s="48"/>
      <c r="H464" s="48"/>
    </row>
    <row r="465" spans="5:8" x14ac:dyDescent="0.25">
      <c r="E465" s="48"/>
      <c r="F465" s="48"/>
      <c r="G465" s="48"/>
      <c r="H465" s="48"/>
    </row>
    <row r="466" spans="5:8" x14ac:dyDescent="0.25">
      <c r="E466" s="48"/>
      <c r="F466" s="48"/>
      <c r="G466" s="48"/>
      <c r="H466" s="48"/>
    </row>
    <row r="467" spans="5:8" x14ac:dyDescent="0.25">
      <c r="E467" s="48"/>
      <c r="F467" s="48"/>
      <c r="G467" s="48"/>
      <c r="H467" s="48"/>
    </row>
    <row r="468" spans="5:8" x14ac:dyDescent="0.25">
      <c r="E468" s="48"/>
      <c r="F468" s="48"/>
      <c r="G468" s="48"/>
      <c r="H468" s="48"/>
    </row>
    <row r="469" spans="5:8" x14ac:dyDescent="0.25">
      <c r="E469" s="48"/>
      <c r="F469" s="48"/>
      <c r="G469" s="48"/>
      <c r="H469" s="48"/>
    </row>
    <row r="470" spans="5:8" x14ac:dyDescent="0.25">
      <c r="E470" s="48"/>
      <c r="F470" s="48"/>
      <c r="G470" s="48"/>
      <c r="H470" s="48"/>
    </row>
    <row r="471" spans="5:8" x14ac:dyDescent="0.25">
      <c r="E471" s="48"/>
      <c r="F471" s="48"/>
      <c r="G471" s="48"/>
      <c r="H471" s="48"/>
    </row>
    <row r="472" spans="5:8" x14ac:dyDescent="0.25">
      <c r="E472" s="48"/>
      <c r="F472" s="48"/>
      <c r="G472" s="48"/>
      <c r="H472" s="48"/>
    </row>
    <row r="473" spans="5:8" x14ac:dyDescent="0.25">
      <c r="E473" s="48"/>
      <c r="F473" s="48"/>
      <c r="G473" s="48"/>
      <c r="H473" s="48"/>
    </row>
    <row r="474" spans="5:8" x14ac:dyDescent="0.25">
      <c r="E474" s="48"/>
      <c r="F474" s="48"/>
      <c r="G474" s="48"/>
      <c r="H474" s="48"/>
    </row>
    <row r="475" spans="5:8" x14ac:dyDescent="0.25">
      <c r="E475" s="48"/>
      <c r="F475" s="48"/>
      <c r="G475" s="48"/>
      <c r="H475" s="48"/>
    </row>
    <row r="476" spans="5:8" x14ac:dyDescent="0.25">
      <c r="E476" s="48"/>
      <c r="F476" s="48"/>
      <c r="G476" s="48"/>
      <c r="H476" s="48"/>
    </row>
    <row r="477" spans="5:8" x14ac:dyDescent="0.25">
      <c r="E477" s="48"/>
      <c r="F477" s="48"/>
      <c r="G477" s="48"/>
      <c r="H477" s="48"/>
    </row>
    <row r="478" spans="5:8" x14ac:dyDescent="0.25">
      <c r="E478" s="48"/>
      <c r="F478" s="48"/>
      <c r="G478" s="48"/>
      <c r="H478" s="48"/>
    </row>
    <row r="479" spans="5:8" x14ac:dyDescent="0.25">
      <c r="E479" s="48"/>
      <c r="F479" s="48"/>
      <c r="G479" s="48"/>
      <c r="H479" s="48"/>
    </row>
    <row r="480" spans="5:8" x14ac:dyDescent="0.25">
      <c r="E480" s="48"/>
      <c r="F480" s="48"/>
      <c r="G480" s="48"/>
      <c r="H480" s="48"/>
    </row>
    <row r="481" spans="5:8" x14ac:dyDescent="0.25">
      <c r="E481" s="48"/>
      <c r="F481" s="48"/>
      <c r="G481" s="48"/>
      <c r="H481" s="48"/>
    </row>
    <row r="482" spans="5:8" x14ac:dyDescent="0.25">
      <c r="E482" s="48"/>
      <c r="F482" s="48"/>
      <c r="G482" s="48"/>
      <c r="H482" s="48"/>
    </row>
    <row r="483" spans="5:8" x14ac:dyDescent="0.25">
      <c r="E483" s="48"/>
      <c r="F483" s="48"/>
      <c r="G483" s="48"/>
      <c r="H483" s="48"/>
    </row>
    <row r="484" spans="5:8" x14ac:dyDescent="0.25">
      <c r="E484" s="48"/>
      <c r="F484" s="48"/>
      <c r="G484" s="48"/>
      <c r="H484" s="48"/>
    </row>
    <row r="485" spans="5:8" x14ac:dyDescent="0.25">
      <c r="E485" s="48"/>
      <c r="F485" s="48"/>
      <c r="G485" s="48"/>
      <c r="H485" s="48"/>
    </row>
    <row r="486" spans="5:8" x14ac:dyDescent="0.25">
      <c r="E486" s="48"/>
      <c r="F486" s="48"/>
      <c r="G486" s="48"/>
      <c r="H486" s="48"/>
    </row>
    <row r="487" spans="5:8" x14ac:dyDescent="0.25">
      <c r="E487" s="48"/>
      <c r="F487" s="48"/>
      <c r="G487" s="48"/>
      <c r="H487" s="48"/>
    </row>
    <row r="488" spans="5:8" x14ac:dyDescent="0.25">
      <c r="E488" s="48"/>
      <c r="F488" s="48"/>
      <c r="G488" s="48"/>
      <c r="H488" s="48"/>
    </row>
    <row r="489" spans="5:8" x14ac:dyDescent="0.25">
      <c r="E489" s="48"/>
      <c r="F489" s="48"/>
      <c r="G489" s="48"/>
      <c r="H489" s="48"/>
    </row>
    <row r="490" spans="5:8" x14ac:dyDescent="0.25">
      <c r="E490" s="48"/>
      <c r="F490" s="48"/>
      <c r="G490" s="48"/>
      <c r="H490" s="48"/>
    </row>
    <row r="491" spans="5:8" x14ac:dyDescent="0.25">
      <c r="E491" s="48"/>
      <c r="F491" s="48"/>
      <c r="G491" s="48"/>
      <c r="H491" s="48"/>
    </row>
    <row r="492" spans="5:8" x14ac:dyDescent="0.25">
      <c r="E492" s="48"/>
      <c r="F492" s="48"/>
      <c r="G492" s="48"/>
      <c r="H492" s="48"/>
    </row>
    <row r="493" spans="5:8" x14ac:dyDescent="0.25">
      <c r="E493" s="48"/>
      <c r="F493" s="48"/>
      <c r="G493" s="48"/>
      <c r="H493" s="48"/>
    </row>
    <row r="494" spans="5:8" x14ac:dyDescent="0.25">
      <c r="E494" s="48"/>
      <c r="F494" s="48"/>
      <c r="G494" s="48"/>
      <c r="H494" s="48"/>
    </row>
    <row r="495" spans="5:8" x14ac:dyDescent="0.25">
      <c r="E495" s="48"/>
      <c r="F495" s="48"/>
      <c r="G495" s="48"/>
      <c r="H495" s="48"/>
    </row>
    <row r="496" spans="5:8" x14ac:dyDescent="0.25">
      <c r="E496" s="48"/>
      <c r="F496" s="48"/>
      <c r="G496" s="48"/>
      <c r="H496" s="48"/>
    </row>
    <row r="497" spans="5:8" x14ac:dyDescent="0.25">
      <c r="E497" s="48"/>
      <c r="F497" s="48"/>
      <c r="G497" s="48"/>
      <c r="H497" s="48"/>
    </row>
    <row r="498" spans="5:8" x14ac:dyDescent="0.25">
      <c r="E498" s="48"/>
      <c r="F498" s="48"/>
      <c r="G498" s="48"/>
      <c r="H498" s="48"/>
    </row>
    <row r="499" spans="5:8" x14ac:dyDescent="0.25">
      <c r="E499" s="48"/>
      <c r="F499" s="48"/>
      <c r="G499" s="48"/>
      <c r="H499" s="48"/>
    </row>
    <row r="500" spans="5:8" x14ac:dyDescent="0.25">
      <c r="E500" s="48"/>
      <c r="F500" s="48"/>
      <c r="G500" s="48"/>
      <c r="H500" s="48"/>
    </row>
    <row r="501" spans="5:8" x14ac:dyDescent="0.25">
      <c r="E501" s="48"/>
      <c r="F501" s="48"/>
      <c r="G501" s="48"/>
      <c r="H501" s="48"/>
    </row>
    <row r="502" spans="5:8" x14ac:dyDescent="0.25">
      <c r="E502" s="48"/>
      <c r="F502" s="48"/>
      <c r="G502" s="48"/>
      <c r="H502" s="48"/>
    </row>
    <row r="503" spans="5:8" x14ac:dyDescent="0.25">
      <c r="E503" s="48"/>
      <c r="F503" s="48"/>
      <c r="G503" s="48"/>
      <c r="H503" s="48"/>
    </row>
    <row r="504" spans="5:8" x14ac:dyDescent="0.25">
      <c r="E504" s="48"/>
      <c r="F504" s="48"/>
      <c r="G504" s="48"/>
      <c r="H504" s="48"/>
    </row>
    <row r="505" spans="5:8" x14ac:dyDescent="0.25">
      <c r="E505" s="48"/>
      <c r="F505" s="48"/>
      <c r="G505" s="48"/>
      <c r="H505" s="48"/>
    </row>
    <row r="506" spans="5:8" x14ac:dyDescent="0.25">
      <c r="E506" s="48"/>
      <c r="F506" s="48"/>
      <c r="G506" s="48"/>
      <c r="H506" s="48"/>
    </row>
    <row r="507" spans="5:8" x14ac:dyDescent="0.25">
      <c r="E507" s="48"/>
      <c r="F507" s="48"/>
      <c r="G507" s="48"/>
      <c r="H507" s="48"/>
    </row>
    <row r="508" spans="5:8" x14ac:dyDescent="0.25">
      <c r="E508" s="48"/>
      <c r="F508" s="48"/>
      <c r="G508" s="48"/>
      <c r="H508" s="48"/>
    </row>
    <row r="509" spans="5:8" x14ac:dyDescent="0.25">
      <c r="E509" s="48"/>
      <c r="F509" s="48"/>
      <c r="G509" s="48"/>
      <c r="H509" s="48"/>
    </row>
    <row r="510" spans="5:8" x14ac:dyDescent="0.25">
      <c r="E510" s="48"/>
      <c r="F510" s="48"/>
      <c r="G510" s="48"/>
      <c r="H510" s="48"/>
    </row>
    <row r="511" spans="5:8" x14ac:dyDescent="0.25">
      <c r="E511" s="48"/>
      <c r="F511" s="48"/>
      <c r="G511" s="48"/>
      <c r="H511" s="48"/>
    </row>
    <row r="512" spans="5:8" x14ac:dyDescent="0.25">
      <c r="E512" s="48"/>
      <c r="F512" s="48"/>
      <c r="G512" s="48"/>
      <c r="H512" s="48"/>
    </row>
    <row r="513" spans="5:8" x14ac:dyDescent="0.25">
      <c r="E513" s="48"/>
      <c r="F513" s="48"/>
      <c r="G513" s="48"/>
      <c r="H513" s="48"/>
    </row>
    <row r="514" spans="5:8" x14ac:dyDescent="0.25">
      <c r="E514" s="48"/>
      <c r="F514" s="48"/>
      <c r="G514" s="48"/>
      <c r="H514" s="48"/>
    </row>
    <row r="515" spans="5:8" x14ac:dyDescent="0.25">
      <c r="E515" s="48"/>
      <c r="F515" s="48"/>
      <c r="G515" s="48"/>
      <c r="H515" s="48"/>
    </row>
    <row r="516" spans="5:8" x14ac:dyDescent="0.25">
      <c r="E516" s="48"/>
      <c r="F516" s="48"/>
      <c r="G516" s="48"/>
      <c r="H516" s="48"/>
    </row>
    <row r="517" spans="5:8" x14ac:dyDescent="0.25">
      <c r="E517" s="48"/>
      <c r="F517" s="48"/>
      <c r="G517" s="48"/>
      <c r="H517" s="48"/>
    </row>
    <row r="518" spans="5:8" x14ac:dyDescent="0.25">
      <c r="E518" s="48"/>
      <c r="F518" s="48"/>
      <c r="G518" s="48"/>
      <c r="H518" s="48"/>
    </row>
    <row r="519" spans="5:8" x14ac:dyDescent="0.25">
      <c r="E519" s="48"/>
      <c r="F519" s="48"/>
      <c r="G519" s="48"/>
      <c r="H519" s="48"/>
    </row>
    <row r="520" spans="5:8" x14ac:dyDescent="0.25">
      <c r="E520" s="48"/>
      <c r="F520" s="48"/>
      <c r="G520" s="48"/>
      <c r="H520" s="48"/>
    </row>
    <row r="521" spans="5:8" x14ac:dyDescent="0.25">
      <c r="E521" s="48"/>
      <c r="F521" s="48"/>
      <c r="G521" s="48"/>
      <c r="H521" s="48"/>
    </row>
    <row r="522" spans="5:8" x14ac:dyDescent="0.25">
      <c r="E522" s="48"/>
      <c r="F522" s="48"/>
      <c r="G522" s="48"/>
      <c r="H522" s="48"/>
    </row>
    <row r="523" spans="5:8" x14ac:dyDescent="0.25">
      <c r="E523" s="48"/>
      <c r="F523" s="48"/>
      <c r="G523" s="48"/>
      <c r="H523" s="48"/>
    </row>
    <row r="524" spans="5:8" x14ac:dyDescent="0.25">
      <c r="E524" s="48"/>
      <c r="F524" s="48"/>
      <c r="G524" s="48"/>
      <c r="H524" s="48"/>
    </row>
    <row r="525" spans="5:8" x14ac:dyDescent="0.25">
      <c r="E525" s="48"/>
      <c r="F525" s="48"/>
      <c r="G525" s="48"/>
      <c r="H525" s="48"/>
    </row>
    <row r="526" spans="5:8" x14ac:dyDescent="0.25">
      <c r="E526" s="48"/>
      <c r="F526" s="48"/>
      <c r="G526" s="48"/>
      <c r="H526" s="48"/>
    </row>
    <row r="527" spans="5:8" x14ac:dyDescent="0.25">
      <c r="E527" s="48"/>
      <c r="F527" s="48"/>
      <c r="G527" s="48"/>
      <c r="H527" s="48"/>
    </row>
    <row r="528" spans="5:8" x14ac:dyDescent="0.25">
      <c r="E528" s="48"/>
      <c r="F528" s="48"/>
      <c r="G528" s="48"/>
      <c r="H528" s="48"/>
    </row>
    <row r="529" spans="5:8" x14ac:dyDescent="0.25">
      <c r="E529" s="48"/>
      <c r="F529" s="48"/>
      <c r="G529" s="48"/>
      <c r="H529" s="48"/>
    </row>
    <row r="530" spans="5:8" x14ac:dyDescent="0.25">
      <c r="E530" s="48"/>
      <c r="F530" s="48"/>
      <c r="G530" s="48"/>
      <c r="H530" s="48"/>
    </row>
    <row r="531" spans="5:8" x14ac:dyDescent="0.25">
      <c r="E531" s="48"/>
      <c r="F531" s="48"/>
      <c r="G531" s="48"/>
      <c r="H531" s="48"/>
    </row>
    <row r="532" spans="5:8" x14ac:dyDescent="0.25">
      <c r="E532" s="48"/>
      <c r="F532" s="48"/>
      <c r="G532" s="48"/>
      <c r="H532" s="48"/>
    </row>
    <row r="533" spans="5:8" x14ac:dyDescent="0.25">
      <c r="E533" s="48"/>
      <c r="F533" s="48"/>
      <c r="G533" s="48"/>
      <c r="H533" s="48"/>
    </row>
    <row r="534" spans="5:8" x14ac:dyDescent="0.25">
      <c r="E534" s="48"/>
      <c r="F534" s="48"/>
      <c r="G534" s="48"/>
      <c r="H534" s="48"/>
    </row>
    <row r="535" spans="5:8" x14ac:dyDescent="0.25">
      <c r="E535" s="48"/>
      <c r="F535" s="48"/>
      <c r="G535" s="48"/>
      <c r="H535" s="48"/>
    </row>
    <row r="536" spans="5:8" x14ac:dyDescent="0.25">
      <c r="E536" s="48"/>
      <c r="F536" s="48"/>
      <c r="G536" s="48"/>
      <c r="H536" s="48"/>
    </row>
    <row r="537" spans="5:8" x14ac:dyDescent="0.25">
      <c r="E537" s="48"/>
      <c r="F537" s="48"/>
      <c r="G537" s="48"/>
      <c r="H537" s="48"/>
    </row>
    <row r="538" spans="5:8" x14ac:dyDescent="0.25">
      <c r="E538" s="48"/>
      <c r="F538" s="48"/>
      <c r="G538" s="48"/>
      <c r="H538" s="48"/>
    </row>
    <row r="539" spans="5:8" x14ac:dyDescent="0.25">
      <c r="E539" s="48"/>
      <c r="F539" s="48"/>
      <c r="G539" s="48"/>
      <c r="H539" s="48"/>
    </row>
    <row r="540" spans="5:8" x14ac:dyDescent="0.25">
      <c r="E540" s="48"/>
      <c r="F540" s="48"/>
      <c r="G540" s="48"/>
      <c r="H540" s="48"/>
    </row>
    <row r="541" spans="5:8" x14ac:dyDescent="0.25">
      <c r="E541" s="48"/>
      <c r="F541" s="48"/>
      <c r="G541" s="48"/>
      <c r="H541" s="48"/>
    </row>
    <row r="542" spans="5:8" x14ac:dyDescent="0.25">
      <c r="E542" s="48"/>
      <c r="F542" s="48"/>
      <c r="G542" s="48"/>
      <c r="H542" s="48"/>
    </row>
    <row r="543" spans="5:8" x14ac:dyDescent="0.25">
      <c r="E543" s="48"/>
      <c r="F543" s="48"/>
      <c r="G543" s="48"/>
      <c r="H543" s="48"/>
    </row>
    <row r="544" spans="5:8" x14ac:dyDescent="0.25">
      <c r="E544" s="48"/>
      <c r="F544" s="48"/>
      <c r="G544" s="48"/>
      <c r="H544" s="48"/>
    </row>
    <row r="545" spans="5:8" x14ac:dyDescent="0.25">
      <c r="E545" s="48"/>
      <c r="F545" s="48"/>
      <c r="G545" s="48"/>
      <c r="H545" s="48"/>
    </row>
    <row r="546" spans="5:8" x14ac:dyDescent="0.25">
      <c r="E546" s="48"/>
      <c r="F546" s="48"/>
      <c r="G546" s="48"/>
      <c r="H546" s="48"/>
    </row>
    <row r="547" spans="5:8" x14ac:dyDescent="0.25">
      <c r="E547" s="48"/>
      <c r="F547" s="48"/>
      <c r="G547" s="48"/>
      <c r="H547" s="48"/>
    </row>
    <row r="548" spans="5:8" x14ac:dyDescent="0.25">
      <c r="E548" s="48"/>
      <c r="F548" s="48"/>
      <c r="G548" s="48"/>
      <c r="H548" s="48"/>
    </row>
    <row r="549" spans="5:8" x14ac:dyDescent="0.25">
      <c r="E549" s="48"/>
      <c r="F549" s="48"/>
      <c r="G549" s="48"/>
      <c r="H549" s="48"/>
    </row>
    <row r="550" spans="5:8" x14ac:dyDescent="0.25">
      <c r="E550" s="48"/>
      <c r="F550" s="48"/>
      <c r="G550" s="48"/>
      <c r="H550" s="48"/>
    </row>
    <row r="551" spans="5:8" x14ac:dyDescent="0.25">
      <c r="E551" s="48"/>
      <c r="F551" s="48"/>
      <c r="G551" s="48"/>
      <c r="H551" s="48"/>
    </row>
    <row r="552" spans="5:8" x14ac:dyDescent="0.25">
      <c r="E552" s="48"/>
      <c r="F552" s="48"/>
      <c r="G552" s="48"/>
      <c r="H552" s="48"/>
    </row>
    <row r="553" spans="5:8" x14ac:dyDescent="0.25">
      <c r="E553" s="48"/>
      <c r="F553" s="48"/>
      <c r="G553" s="48"/>
      <c r="H553" s="48"/>
    </row>
    <row r="554" spans="5:8" x14ac:dyDescent="0.25">
      <c r="E554" s="48"/>
      <c r="F554" s="48"/>
      <c r="G554" s="48"/>
      <c r="H554" s="48"/>
    </row>
    <row r="555" spans="5:8" x14ac:dyDescent="0.25">
      <c r="E555" s="48"/>
      <c r="F555" s="48"/>
      <c r="G555" s="48"/>
      <c r="H555" s="48"/>
    </row>
    <row r="556" spans="5:8" x14ac:dyDescent="0.25">
      <c r="E556" s="48"/>
      <c r="F556" s="48"/>
      <c r="G556" s="48"/>
      <c r="H556" s="48"/>
    </row>
    <row r="557" spans="5:8" x14ac:dyDescent="0.25">
      <c r="E557" s="48"/>
      <c r="F557" s="48"/>
      <c r="G557" s="48"/>
      <c r="H557" s="48"/>
    </row>
    <row r="558" spans="5:8" x14ac:dyDescent="0.25">
      <c r="E558" s="48"/>
      <c r="F558" s="48"/>
      <c r="G558" s="48"/>
      <c r="H558" s="48"/>
    </row>
    <row r="559" spans="5:8" x14ac:dyDescent="0.25">
      <c r="E559" s="48"/>
      <c r="F559" s="48"/>
      <c r="G559" s="48"/>
      <c r="H559" s="48"/>
    </row>
    <row r="560" spans="5:8" x14ac:dyDescent="0.25">
      <c r="E560" s="48"/>
      <c r="F560" s="48"/>
      <c r="G560" s="48"/>
      <c r="H560" s="48"/>
    </row>
    <row r="561" spans="5:8" x14ac:dyDescent="0.25">
      <c r="E561" s="48"/>
      <c r="F561" s="48"/>
      <c r="G561" s="48"/>
      <c r="H561" s="48"/>
    </row>
    <row r="562" spans="5:8" x14ac:dyDescent="0.25">
      <c r="E562" s="48"/>
      <c r="F562" s="48"/>
      <c r="G562" s="48"/>
      <c r="H562" s="48"/>
    </row>
    <row r="563" spans="5:8" x14ac:dyDescent="0.25">
      <c r="E563" s="48"/>
      <c r="F563" s="48"/>
      <c r="G563" s="48"/>
      <c r="H563" s="48"/>
    </row>
    <row r="564" spans="5:8" x14ac:dyDescent="0.25">
      <c r="E564" s="48"/>
      <c r="F564" s="48"/>
      <c r="G564" s="48"/>
      <c r="H564" s="48"/>
    </row>
    <row r="565" spans="5:8" x14ac:dyDescent="0.25">
      <c r="E565" s="48"/>
      <c r="F565" s="48"/>
      <c r="G565" s="48"/>
      <c r="H565" s="48"/>
    </row>
    <row r="566" spans="5:8" x14ac:dyDescent="0.25">
      <c r="E566" s="48"/>
      <c r="F566" s="48"/>
      <c r="G566" s="48"/>
      <c r="H566" s="48"/>
    </row>
    <row r="567" spans="5:8" x14ac:dyDescent="0.25">
      <c r="E567" s="48"/>
      <c r="F567" s="48"/>
      <c r="G567" s="48"/>
      <c r="H567" s="48"/>
    </row>
    <row r="568" spans="5:8" x14ac:dyDescent="0.25">
      <c r="E568" s="48"/>
      <c r="F568" s="48"/>
      <c r="G568" s="48"/>
      <c r="H568" s="48"/>
    </row>
    <row r="569" spans="5:8" x14ac:dyDescent="0.25">
      <c r="E569" s="48"/>
      <c r="F569" s="48"/>
      <c r="G569" s="48"/>
      <c r="H569" s="48"/>
    </row>
    <row r="570" spans="5:8" x14ac:dyDescent="0.25">
      <c r="E570" s="48"/>
      <c r="F570" s="48"/>
      <c r="G570" s="48"/>
      <c r="H570" s="48"/>
    </row>
    <row r="571" spans="5:8" x14ac:dyDescent="0.25">
      <c r="E571" s="48"/>
      <c r="F571" s="48"/>
      <c r="G571" s="48"/>
      <c r="H571" s="48"/>
    </row>
    <row r="572" spans="5:8" x14ac:dyDescent="0.25">
      <c r="E572" s="48"/>
      <c r="F572" s="48"/>
      <c r="G572" s="48"/>
      <c r="H572" s="48"/>
    </row>
    <row r="573" spans="5:8" x14ac:dyDescent="0.25">
      <c r="E573" s="48"/>
      <c r="F573" s="48"/>
      <c r="G573" s="48"/>
      <c r="H573" s="48"/>
    </row>
    <row r="574" spans="5:8" x14ac:dyDescent="0.25">
      <c r="E574" s="48"/>
      <c r="F574" s="48"/>
      <c r="G574" s="48"/>
      <c r="H574" s="48"/>
    </row>
    <row r="575" spans="5:8" x14ac:dyDescent="0.25">
      <c r="E575" s="48"/>
      <c r="F575" s="48"/>
      <c r="G575" s="48"/>
      <c r="H575" s="48"/>
    </row>
    <row r="576" spans="5:8" x14ac:dyDescent="0.25">
      <c r="E576" s="48"/>
      <c r="F576" s="48"/>
      <c r="G576" s="48"/>
      <c r="H576" s="48"/>
    </row>
    <row r="577" spans="5:8" x14ac:dyDescent="0.25">
      <c r="E577" s="48"/>
      <c r="F577" s="48"/>
      <c r="G577" s="48"/>
      <c r="H577" s="48"/>
    </row>
    <row r="578" spans="5:8" x14ac:dyDescent="0.25">
      <c r="E578" s="48"/>
      <c r="F578" s="48"/>
      <c r="G578" s="48"/>
      <c r="H578" s="48"/>
    </row>
    <row r="579" spans="5:8" x14ac:dyDescent="0.25">
      <c r="E579" s="48"/>
      <c r="F579" s="48"/>
      <c r="G579" s="48"/>
      <c r="H579" s="48"/>
    </row>
    <row r="580" spans="5:8" x14ac:dyDescent="0.25">
      <c r="E580" s="48"/>
      <c r="F580" s="48"/>
      <c r="G580" s="48"/>
      <c r="H580" s="48"/>
    </row>
    <row r="581" spans="5:8" x14ac:dyDescent="0.25">
      <c r="E581" s="48"/>
      <c r="F581" s="48"/>
      <c r="G581" s="48"/>
      <c r="H581" s="48"/>
    </row>
    <row r="582" spans="5:8" x14ac:dyDescent="0.25">
      <c r="E582" s="48"/>
      <c r="F582" s="48"/>
      <c r="G582" s="48"/>
      <c r="H582" s="48"/>
    </row>
    <row r="583" spans="5:8" x14ac:dyDescent="0.25">
      <c r="E583" s="48"/>
      <c r="F583" s="48"/>
      <c r="G583" s="48"/>
      <c r="H583" s="48"/>
    </row>
    <row r="584" spans="5:8" x14ac:dyDescent="0.25">
      <c r="E584" s="48"/>
      <c r="F584" s="48"/>
      <c r="G584" s="48"/>
      <c r="H584" s="48"/>
    </row>
    <row r="585" spans="5:8" x14ac:dyDescent="0.25">
      <c r="E585" s="48"/>
      <c r="F585" s="48"/>
      <c r="G585" s="48"/>
      <c r="H585" s="48"/>
    </row>
    <row r="586" spans="5:8" x14ac:dyDescent="0.25">
      <c r="E586" s="48"/>
      <c r="F586" s="48"/>
      <c r="G586" s="48"/>
      <c r="H586" s="48"/>
    </row>
    <row r="587" spans="5:8" x14ac:dyDescent="0.25">
      <c r="E587" s="48"/>
      <c r="F587" s="48"/>
      <c r="G587" s="48"/>
      <c r="H587" s="48"/>
    </row>
    <row r="588" spans="5:8" x14ac:dyDescent="0.25">
      <c r="E588" s="48"/>
      <c r="F588" s="48"/>
      <c r="G588" s="48"/>
      <c r="H588" s="48"/>
    </row>
    <row r="589" spans="5:8" x14ac:dyDescent="0.25">
      <c r="E589" s="48"/>
      <c r="F589" s="48"/>
      <c r="G589" s="48"/>
      <c r="H589" s="48"/>
    </row>
    <row r="590" spans="5:8" x14ac:dyDescent="0.25">
      <c r="E590" s="48"/>
      <c r="F590" s="48"/>
      <c r="G590" s="48"/>
      <c r="H590" s="48"/>
    </row>
    <row r="591" spans="5:8" x14ac:dyDescent="0.25">
      <c r="E591" s="48"/>
      <c r="F591" s="48"/>
      <c r="G591" s="48"/>
      <c r="H591" s="48"/>
    </row>
    <row r="592" spans="5:8" x14ac:dyDescent="0.25">
      <c r="E592" s="48"/>
      <c r="F592" s="48"/>
      <c r="G592" s="48"/>
      <c r="H592" s="48"/>
    </row>
    <row r="593" spans="5:8" x14ac:dyDescent="0.25">
      <c r="E593" s="48"/>
      <c r="F593" s="48"/>
      <c r="G593" s="48"/>
      <c r="H593" s="48"/>
    </row>
    <row r="594" spans="5:8" x14ac:dyDescent="0.25">
      <c r="E594" s="48"/>
      <c r="F594" s="48"/>
      <c r="G594" s="48"/>
      <c r="H594" s="48"/>
    </row>
    <row r="595" spans="5:8" x14ac:dyDescent="0.25">
      <c r="E595" s="48"/>
      <c r="F595" s="48"/>
      <c r="G595" s="48"/>
      <c r="H595" s="48"/>
    </row>
    <row r="596" spans="5:8" x14ac:dyDescent="0.25">
      <c r="E596" s="48"/>
      <c r="F596" s="48"/>
      <c r="G596" s="48"/>
      <c r="H596" s="48"/>
    </row>
    <row r="597" spans="5:8" x14ac:dyDescent="0.25">
      <c r="E597" s="48"/>
      <c r="F597" s="48"/>
      <c r="G597" s="48"/>
      <c r="H597" s="48"/>
    </row>
    <row r="598" spans="5:8" x14ac:dyDescent="0.25">
      <c r="E598" s="48"/>
      <c r="F598" s="48"/>
      <c r="G598" s="48"/>
      <c r="H598" s="48"/>
    </row>
    <row r="599" spans="5:8" x14ac:dyDescent="0.25">
      <c r="E599" s="48"/>
      <c r="F599" s="48"/>
      <c r="G599" s="48"/>
      <c r="H599" s="48"/>
    </row>
    <row r="600" spans="5:8" x14ac:dyDescent="0.25">
      <c r="E600" s="48"/>
      <c r="F600" s="48"/>
      <c r="G600" s="48"/>
      <c r="H600" s="48"/>
    </row>
    <row r="601" spans="5:8" x14ac:dyDescent="0.25">
      <c r="E601" s="48"/>
      <c r="F601" s="48"/>
      <c r="G601" s="48"/>
      <c r="H601" s="48"/>
    </row>
    <row r="602" spans="5:8" x14ac:dyDescent="0.25">
      <c r="E602" s="48"/>
      <c r="F602" s="48"/>
      <c r="G602" s="48"/>
      <c r="H602" s="48"/>
    </row>
    <row r="603" spans="5:8" x14ac:dyDescent="0.25">
      <c r="E603" s="48"/>
      <c r="F603" s="48"/>
      <c r="G603" s="48"/>
      <c r="H603" s="48"/>
    </row>
    <row r="604" spans="5:8" x14ac:dyDescent="0.25">
      <c r="E604" s="48"/>
      <c r="F604" s="48"/>
      <c r="G604" s="48"/>
      <c r="H604" s="48"/>
    </row>
    <row r="605" spans="5:8" x14ac:dyDescent="0.25">
      <c r="E605" s="48"/>
      <c r="F605" s="48"/>
      <c r="G605" s="48"/>
      <c r="H605" s="48"/>
    </row>
    <row r="606" spans="5:8" x14ac:dyDescent="0.25">
      <c r="E606" s="48"/>
      <c r="F606" s="48"/>
      <c r="G606" s="48"/>
      <c r="H606" s="48"/>
    </row>
    <row r="607" spans="5:8" x14ac:dyDescent="0.25">
      <c r="E607" s="48"/>
      <c r="F607" s="48"/>
      <c r="G607" s="48"/>
      <c r="H607" s="48"/>
    </row>
    <row r="608" spans="5:8" x14ac:dyDescent="0.25">
      <c r="E608" s="48"/>
      <c r="F608" s="48"/>
      <c r="G608" s="48"/>
      <c r="H608" s="48"/>
    </row>
    <row r="609" spans="5:8" x14ac:dyDescent="0.25">
      <c r="E609" s="48"/>
      <c r="F609" s="48"/>
      <c r="G609" s="48"/>
      <c r="H609" s="48"/>
    </row>
    <row r="610" spans="5:8" x14ac:dyDescent="0.25">
      <c r="E610" s="48"/>
      <c r="F610" s="48"/>
      <c r="G610" s="48"/>
      <c r="H610" s="48"/>
    </row>
    <row r="611" spans="5:8" x14ac:dyDescent="0.25">
      <c r="E611" s="48"/>
      <c r="F611" s="48"/>
      <c r="G611" s="48"/>
      <c r="H611" s="48"/>
    </row>
    <row r="612" spans="5:8" x14ac:dyDescent="0.25">
      <c r="E612" s="48"/>
      <c r="F612" s="48"/>
      <c r="G612" s="48"/>
      <c r="H612" s="48"/>
    </row>
    <row r="613" spans="5:8" x14ac:dyDescent="0.25">
      <c r="E613" s="48"/>
      <c r="F613" s="48"/>
      <c r="G613" s="48"/>
      <c r="H613" s="48"/>
    </row>
    <row r="614" spans="5:8" x14ac:dyDescent="0.25">
      <c r="E614" s="48"/>
      <c r="F614" s="48"/>
      <c r="G614" s="48"/>
      <c r="H614" s="48"/>
    </row>
    <row r="615" spans="5:8" x14ac:dyDescent="0.25">
      <c r="E615" s="48"/>
      <c r="F615" s="48"/>
      <c r="G615" s="48"/>
      <c r="H615" s="48"/>
    </row>
    <row r="616" spans="5:8" x14ac:dyDescent="0.25">
      <c r="E616" s="48"/>
      <c r="F616" s="48"/>
      <c r="G616" s="48"/>
      <c r="H616" s="48"/>
    </row>
    <row r="617" spans="5:8" x14ac:dyDescent="0.25">
      <c r="E617" s="48"/>
      <c r="F617" s="48"/>
      <c r="G617" s="48"/>
      <c r="H617" s="48"/>
    </row>
    <row r="618" spans="5:8" x14ac:dyDescent="0.25">
      <c r="E618" s="48"/>
      <c r="F618" s="48"/>
      <c r="G618" s="48"/>
      <c r="H618" s="48"/>
    </row>
    <row r="619" spans="5:8" x14ac:dyDescent="0.25">
      <c r="E619" s="48"/>
      <c r="F619" s="48"/>
      <c r="G619" s="48"/>
      <c r="H619" s="48"/>
    </row>
    <row r="620" spans="5:8" x14ac:dyDescent="0.25">
      <c r="E620" s="48"/>
      <c r="F620" s="48"/>
      <c r="G620" s="48"/>
      <c r="H620" s="48"/>
    </row>
    <row r="621" spans="5:8" x14ac:dyDescent="0.25">
      <c r="E621" s="48"/>
      <c r="F621" s="48"/>
      <c r="G621" s="48"/>
      <c r="H621" s="48"/>
    </row>
    <row r="622" spans="5:8" x14ac:dyDescent="0.25">
      <c r="E622" s="48"/>
      <c r="F622" s="48"/>
      <c r="G622" s="48"/>
      <c r="H622" s="48"/>
    </row>
    <row r="623" spans="5:8" x14ac:dyDescent="0.25">
      <c r="E623" s="48"/>
      <c r="F623" s="48"/>
      <c r="G623" s="48"/>
      <c r="H623" s="48"/>
    </row>
    <row r="624" spans="5:8" x14ac:dyDescent="0.25">
      <c r="E624" s="48"/>
      <c r="F624" s="48"/>
      <c r="G624" s="48"/>
      <c r="H624" s="48"/>
    </row>
    <row r="625" spans="5:8" x14ac:dyDescent="0.25">
      <c r="E625" s="48"/>
      <c r="F625" s="48"/>
      <c r="G625" s="48"/>
      <c r="H625" s="48"/>
    </row>
    <row r="626" spans="5:8" x14ac:dyDescent="0.25">
      <c r="E626" s="48"/>
      <c r="F626" s="48"/>
      <c r="G626" s="48"/>
      <c r="H626" s="48"/>
    </row>
    <row r="627" spans="5:8" x14ac:dyDescent="0.25">
      <c r="E627" s="48"/>
      <c r="F627" s="48"/>
      <c r="G627" s="48"/>
      <c r="H627" s="48"/>
    </row>
    <row r="628" spans="5:8" x14ac:dyDescent="0.25">
      <c r="E628" s="48"/>
      <c r="F628" s="48"/>
      <c r="G628" s="48"/>
      <c r="H628" s="48"/>
    </row>
    <row r="629" spans="5:8" x14ac:dyDescent="0.25">
      <c r="E629" s="48"/>
      <c r="F629" s="48"/>
      <c r="G629" s="48"/>
      <c r="H629" s="48"/>
    </row>
    <row r="630" spans="5:8" x14ac:dyDescent="0.25">
      <c r="E630" s="48"/>
      <c r="F630" s="48"/>
      <c r="G630" s="48"/>
      <c r="H630" s="48"/>
    </row>
    <row r="631" spans="5:8" x14ac:dyDescent="0.25">
      <c r="E631" s="48"/>
      <c r="F631" s="48"/>
      <c r="G631" s="48"/>
      <c r="H631" s="48"/>
    </row>
    <row r="632" spans="5:8" x14ac:dyDescent="0.25">
      <c r="E632" s="48"/>
      <c r="F632" s="48"/>
      <c r="G632" s="48"/>
      <c r="H632" s="48"/>
    </row>
    <row r="633" spans="5:8" x14ac:dyDescent="0.25">
      <c r="E633" s="48"/>
      <c r="F633" s="48"/>
      <c r="G633" s="48"/>
      <c r="H633" s="48"/>
    </row>
    <row r="634" spans="5:8" x14ac:dyDescent="0.25">
      <c r="E634" s="48"/>
      <c r="F634" s="48"/>
      <c r="G634" s="48"/>
      <c r="H634" s="48"/>
    </row>
    <row r="635" spans="5:8" x14ac:dyDescent="0.25">
      <c r="E635" s="48"/>
      <c r="F635" s="48"/>
      <c r="G635" s="48"/>
      <c r="H635" s="48"/>
    </row>
    <row r="636" spans="5:8" x14ac:dyDescent="0.25">
      <c r="E636" s="48"/>
      <c r="F636" s="48"/>
      <c r="G636" s="48"/>
      <c r="H636" s="48"/>
    </row>
    <row r="637" spans="5:8" x14ac:dyDescent="0.25">
      <c r="E637" s="48"/>
      <c r="F637" s="48"/>
      <c r="G637" s="48"/>
      <c r="H637" s="48"/>
    </row>
    <row r="638" spans="5:8" x14ac:dyDescent="0.25">
      <c r="E638" s="48"/>
      <c r="F638" s="48"/>
      <c r="G638" s="48"/>
      <c r="H638" s="48"/>
    </row>
    <row r="639" spans="5:8" x14ac:dyDescent="0.25">
      <c r="E639" s="48"/>
      <c r="F639" s="48"/>
      <c r="G639" s="48"/>
      <c r="H639" s="48"/>
    </row>
    <row r="640" spans="5:8" x14ac:dyDescent="0.25">
      <c r="E640" s="48"/>
      <c r="F640" s="48"/>
      <c r="G640" s="48"/>
      <c r="H640" s="48"/>
    </row>
    <row r="641" spans="5:8" x14ac:dyDescent="0.25">
      <c r="E641" s="48"/>
      <c r="F641" s="48"/>
      <c r="G641" s="48"/>
      <c r="H641" s="48"/>
    </row>
    <row r="642" spans="5:8" x14ac:dyDescent="0.25">
      <c r="E642" s="48"/>
      <c r="F642" s="48"/>
      <c r="G642" s="48"/>
      <c r="H642" s="48"/>
    </row>
    <row r="643" spans="5:8" x14ac:dyDescent="0.25">
      <c r="E643" s="48"/>
      <c r="F643" s="48"/>
      <c r="G643" s="48"/>
      <c r="H643" s="48"/>
    </row>
    <row r="644" spans="5:8" x14ac:dyDescent="0.25">
      <c r="E644" s="48"/>
      <c r="F644" s="48"/>
      <c r="G644" s="48"/>
      <c r="H644" s="48"/>
    </row>
    <row r="645" spans="5:8" x14ac:dyDescent="0.25">
      <c r="E645" s="48"/>
      <c r="F645" s="48"/>
      <c r="G645" s="48"/>
      <c r="H645" s="48"/>
    </row>
    <row r="646" spans="5:8" x14ac:dyDescent="0.25">
      <c r="E646" s="48"/>
      <c r="F646" s="48"/>
      <c r="G646" s="48"/>
      <c r="H646" s="48"/>
    </row>
    <row r="647" spans="5:8" x14ac:dyDescent="0.25">
      <c r="E647" s="48"/>
      <c r="F647" s="48"/>
      <c r="G647" s="48"/>
      <c r="H647" s="48"/>
    </row>
    <row r="648" spans="5:8" x14ac:dyDescent="0.25">
      <c r="E648" s="48"/>
      <c r="F648" s="48"/>
      <c r="G648" s="48"/>
      <c r="H648" s="48"/>
    </row>
    <row r="649" spans="5:8" x14ac:dyDescent="0.25">
      <c r="E649" s="48"/>
      <c r="F649" s="48"/>
      <c r="G649" s="48"/>
      <c r="H649" s="48"/>
    </row>
    <row r="650" spans="5:8" x14ac:dyDescent="0.25">
      <c r="E650" s="48"/>
      <c r="F650" s="48"/>
      <c r="G650" s="48"/>
      <c r="H650" s="48"/>
    </row>
    <row r="651" spans="5:8" x14ac:dyDescent="0.25">
      <c r="E651" s="48"/>
      <c r="F651" s="48"/>
      <c r="G651" s="48"/>
      <c r="H651" s="48"/>
    </row>
    <row r="652" spans="5:8" x14ac:dyDescent="0.25">
      <c r="E652" s="48"/>
      <c r="F652" s="48"/>
      <c r="G652" s="48"/>
      <c r="H652" s="48"/>
    </row>
    <row r="653" spans="5:8" x14ac:dyDescent="0.25">
      <c r="E653" s="48"/>
      <c r="F653" s="48"/>
      <c r="G653" s="48"/>
      <c r="H653" s="48"/>
    </row>
    <row r="654" spans="5:8" x14ac:dyDescent="0.25">
      <c r="E654" s="48"/>
      <c r="F654" s="48"/>
      <c r="G654" s="48"/>
      <c r="H654" s="48"/>
    </row>
    <row r="655" spans="5:8" x14ac:dyDescent="0.25">
      <c r="E655" s="48"/>
      <c r="F655" s="48"/>
      <c r="G655" s="48"/>
      <c r="H655" s="48"/>
    </row>
    <row r="656" spans="5:8" x14ac:dyDescent="0.25">
      <c r="E656" s="48"/>
      <c r="F656" s="48"/>
      <c r="G656" s="48"/>
      <c r="H656" s="48"/>
    </row>
    <row r="657" spans="5:8" x14ac:dyDescent="0.25">
      <c r="E657" s="48"/>
      <c r="F657" s="48"/>
      <c r="G657" s="48"/>
      <c r="H657" s="48"/>
    </row>
    <row r="658" spans="5:8" x14ac:dyDescent="0.25">
      <c r="E658" s="48"/>
      <c r="F658" s="48"/>
      <c r="G658" s="48"/>
      <c r="H658" s="48"/>
    </row>
    <row r="659" spans="5:8" x14ac:dyDescent="0.25">
      <c r="E659" s="48"/>
      <c r="F659" s="48"/>
      <c r="G659" s="48"/>
      <c r="H659" s="48"/>
    </row>
    <row r="660" spans="5:8" x14ac:dyDescent="0.25">
      <c r="E660" s="48"/>
      <c r="F660" s="48"/>
      <c r="G660" s="48"/>
      <c r="H660" s="48"/>
    </row>
    <row r="661" spans="5:8" x14ac:dyDescent="0.25">
      <c r="E661" s="48"/>
      <c r="F661" s="48"/>
      <c r="G661" s="48"/>
      <c r="H661" s="48"/>
    </row>
    <row r="662" spans="5:8" x14ac:dyDescent="0.25">
      <c r="E662" s="48"/>
      <c r="F662" s="48"/>
      <c r="G662" s="48"/>
      <c r="H662" s="48"/>
    </row>
    <row r="663" spans="5:8" x14ac:dyDescent="0.25">
      <c r="E663" s="48"/>
      <c r="F663" s="48"/>
      <c r="G663" s="48"/>
      <c r="H663" s="48"/>
    </row>
    <row r="664" spans="5:8" x14ac:dyDescent="0.25">
      <c r="E664" s="48"/>
      <c r="F664" s="48"/>
      <c r="G664" s="48"/>
      <c r="H664" s="48"/>
    </row>
    <row r="665" spans="5:8" x14ac:dyDescent="0.25">
      <c r="E665" s="48"/>
      <c r="F665" s="48"/>
      <c r="G665" s="48"/>
      <c r="H665" s="48"/>
    </row>
    <row r="666" spans="5:8" x14ac:dyDescent="0.25">
      <c r="E666" s="48"/>
      <c r="F666" s="48"/>
      <c r="G666" s="48"/>
      <c r="H666" s="48"/>
    </row>
    <row r="667" spans="5:8" x14ac:dyDescent="0.25">
      <c r="E667" s="48"/>
      <c r="F667" s="48"/>
      <c r="G667" s="48"/>
      <c r="H667" s="48"/>
    </row>
    <row r="668" spans="5:8" x14ac:dyDescent="0.25">
      <c r="E668" s="48"/>
      <c r="F668" s="48"/>
      <c r="G668" s="48"/>
      <c r="H668" s="48"/>
    </row>
    <row r="669" spans="5:8" x14ac:dyDescent="0.25">
      <c r="E669" s="48"/>
      <c r="F669" s="48"/>
      <c r="G669" s="48"/>
      <c r="H669" s="48"/>
    </row>
    <row r="670" spans="5:8" x14ac:dyDescent="0.25">
      <c r="E670" s="48"/>
      <c r="F670" s="48"/>
      <c r="G670" s="48"/>
      <c r="H670" s="48"/>
    </row>
    <row r="671" spans="5:8" x14ac:dyDescent="0.25">
      <c r="E671" s="48"/>
      <c r="F671" s="48"/>
      <c r="G671" s="48"/>
      <c r="H671" s="48"/>
    </row>
    <row r="672" spans="5:8" x14ac:dyDescent="0.25">
      <c r="E672" s="48"/>
      <c r="F672" s="48"/>
      <c r="G672" s="48"/>
      <c r="H672" s="48"/>
    </row>
    <row r="673" spans="5:8" x14ac:dyDescent="0.25">
      <c r="E673" s="48"/>
      <c r="F673" s="48"/>
      <c r="G673" s="48"/>
      <c r="H673" s="48"/>
    </row>
    <row r="674" spans="5:8" x14ac:dyDescent="0.25">
      <c r="E674" s="48"/>
      <c r="F674" s="48"/>
      <c r="G674" s="48"/>
      <c r="H674" s="48"/>
    </row>
    <row r="675" spans="5:8" x14ac:dyDescent="0.25">
      <c r="E675" s="48"/>
      <c r="F675" s="48"/>
      <c r="G675" s="48"/>
      <c r="H675" s="48"/>
    </row>
    <row r="676" spans="5:8" x14ac:dyDescent="0.25">
      <c r="E676" s="48"/>
      <c r="F676" s="48"/>
      <c r="G676" s="48"/>
      <c r="H676" s="48"/>
    </row>
    <row r="677" spans="5:8" x14ac:dyDescent="0.25">
      <c r="E677" s="48"/>
      <c r="F677" s="48"/>
      <c r="G677" s="48"/>
      <c r="H677" s="48"/>
    </row>
    <row r="678" spans="5:8" x14ac:dyDescent="0.25">
      <c r="E678" s="48"/>
      <c r="F678" s="48"/>
      <c r="G678" s="48"/>
      <c r="H678" s="48"/>
    </row>
    <row r="679" spans="5:8" x14ac:dyDescent="0.25">
      <c r="E679" s="48"/>
      <c r="F679" s="48"/>
      <c r="G679" s="48"/>
      <c r="H679" s="48"/>
    </row>
    <row r="680" spans="5:8" x14ac:dyDescent="0.25">
      <c r="E680" s="48"/>
      <c r="F680" s="48"/>
      <c r="G680" s="48"/>
      <c r="H680" s="48"/>
    </row>
    <row r="681" spans="5:8" x14ac:dyDescent="0.25">
      <c r="E681" s="48"/>
      <c r="F681" s="48"/>
      <c r="G681" s="48"/>
      <c r="H681" s="48"/>
    </row>
    <row r="682" spans="5:8" x14ac:dyDescent="0.25">
      <c r="E682" s="48"/>
      <c r="F682" s="48"/>
      <c r="G682" s="48"/>
      <c r="H682" s="48"/>
    </row>
    <row r="683" spans="5:8" x14ac:dyDescent="0.25">
      <c r="E683" s="48"/>
      <c r="F683" s="48"/>
      <c r="G683" s="48"/>
      <c r="H683" s="48"/>
    </row>
    <row r="684" spans="5:8" x14ac:dyDescent="0.25">
      <c r="E684" s="48"/>
      <c r="F684" s="48"/>
      <c r="G684" s="48"/>
      <c r="H684" s="48"/>
    </row>
    <row r="685" spans="5:8" x14ac:dyDescent="0.25">
      <c r="E685" s="48"/>
      <c r="F685" s="48"/>
      <c r="G685" s="48"/>
      <c r="H685" s="48"/>
    </row>
    <row r="686" spans="5:8" x14ac:dyDescent="0.25">
      <c r="E686" s="48"/>
      <c r="F686" s="48"/>
      <c r="G686" s="48"/>
      <c r="H686" s="48"/>
    </row>
    <row r="687" spans="5:8" x14ac:dyDescent="0.25">
      <c r="E687" s="48"/>
      <c r="F687" s="48"/>
      <c r="G687" s="48"/>
      <c r="H687" s="48"/>
    </row>
    <row r="688" spans="5:8" x14ac:dyDescent="0.25">
      <c r="E688" s="48"/>
      <c r="F688" s="48"/>
      <c r="G688" s="48"/>
      <c r="H688" s="48"/>
    </row>
    <row r="689" spans="5:8" x14ac:dyDescent="0.25">
      <c r="E689" s="48"/>
      <c r="F689" s="48"/>
      <c r="G689" s="48"/>
      <c r="H689" s="48"/>
    </row>
    <row r="690" spans="5:8" x14ac:dyDescent="0.25">
      <c r="E690" s="48"/>
      <c r="F690" s="48"/>
      <c r="G690" s="48"/>
      <c r="H690" s="48"/>
    </row>
    <row r="691" spans="5:8" x14ac:dyDescent="0.25">
      <c r="E691" s="48"/>
      <c r="F691" s="48"/>
      <c r="G691" s="48"/>
      <c r="H691" s="48"/>
    </row>
    <row r="692" spans="5:8" x14ac:dyDescent="0.25">
      <c r="E692" s="48"/>
      <c r="F692" s="48"/>
      <c r="G692" s="48"/>
      <c r="H692" s="48"/>
    </row>
    <row r="693" spans="5:8" x14ac:dyDescent="0.25">
      <c r="E693" s="48"/>
      <c r="F693" s="48"/>
      <c r="G693" s="48"/>
      <c r="H693" s="48"/>
    </row>
    <row r="694" spans="5:8" x14ac:dyDescent="0.25">
      <c r="E694" s="48"/>
      <c r="F694" s="48"/>
      <c r="G694" s="48"/>
      <c r="H694" s="48"/>
    </row>
    <row r="695" spans="5:8" x14ac:dyDescent="0.25">
      <c r="E695" s="48"/>
      <c r="F695" s="48"/>
      <c r="G695" s="48"/>
      <c r="H695" s="48"/>
    </row>
    <row r="696" spans="5:8" x14ac:dyDescent="0.25">
      <c r="E696" s="48"/>
      <c r="F696" s="48"/>
      <c r="G696" s="48"/>
      <c r="H696" s="48"/>
    </row>
    <row r="697" spans="5:8" x14ac:dyDescent="0.25">
      <c r="E697" s="48"/>
      <c r="F697" s="48"/>
      <c r="G697" s="48"/>
      <c r="H697" s="48"/>
    </row>
    <row r="698" spans="5:8" x14ac:dyDescent="0.25">
      <c r="E698" s="48"/>
      <c r="F698" s="48"/>
      <c r="G698" s="48"/>
      <c r="H698" s="48"/>
    </row>
    <row r="699" spans="5:8" x14ac:dyDescent="0.25">
      <c r="E699" s="48"/>
      <c r="F699" s="48"/>
      <c r="G699" s="48"/>
      <c r="H699" s="48"/>
    </row>
    <row r="700" spans="5:8" x14ac:dyDescent="0.25">
      <c r="E700" s="48"/>
      <c r="F700" s="48"/>
      <c r="G700" s="48"/>
      <c r="H700" s="48"/>
    </row>
    <row r="701" spans="5:8" x14ac:dyDescent="0.25">
      <c r="E701" s="48"/>
      <c r="F701" s="48"/>
      <c r="G701" s="48"/>
      <c r="H701" s="48"/>
    </row>
    <row r="702" spans="5:8" x14ac:dyDescent="0.25">
      <c r="E702" s="48"/>
      <c r="F702" s="48"/>
      <c r="G702" s="48"/>
      <c r="H702" s="48"/>
    </row>
    <row r="703" spans="5:8" x14ac:dyDescent="0.25">
      <c r="E703" s="48"/>
      <c r="F703" s="48"/>
      <c r="G703" s="48"/>
      <c r="H703" s="48"/>
    </row>
    <row r="704" spans="5:8" x14ac:dyDescent="0.25">
      <c r="E704" s="48"/>
      <c r="F704" s="48"/>
      <c r="G704" s="48"/>
      <c r="H704" s="48"/>
    </row>
    <row r="705" spans="5:8" x14ac:dyDescent="0.25">
      <c r="E705" s="48"/>
      <c r="F705" s="48"/>
      <c r="G705" s="48"/>
      <c r="H705" s="48"/>
    </row>
    <row r="706" spans="5:8" x14ac:dyDescent="0.25">
      <c r="E706" s="48"/>
      <c r="F706" s="48"/>
      <c r="G706" s="48"/>
      <c r="H706" s="48"/>
    </row>
    <row r="707" spans="5:8" x14ac:dyDescent="0.25">
      <c r="E707" s="48"/>
      <c r="F707" s="48"/>
      <c r="G707" s="48"/>
      <c r="H707" s="48"/>
    </row>
    <row r="708" spans="5:8" x14ac:dyDescent="0.25">
      <c r="E708" s="48"/>
      <c r="F708" s="48"/>
      <c r="G708" s="48"/>
      <c r="H708" s="48"/>
    </row>
    <row r="709" spans="5:8" x14ac:dyDescent="0.25">
      <c r="E709" s="48"/>
      <c r="F709" s="48"/>
      <c r="G709" s="48"/>
      <c r="H709" s="48"/>
    </row>
    <row r="710" spans="5:8" x14ac:dyDescent="0.25">
      <c r="E710" s="48"/>
      <c r="F710" s="48"/>
      <c r="G710" s="48"/>
      <c r="H710" s="48"/>
    </row>
    <row r="711" spans="5:8" x14ac:dyDescent="0.25">
      <c r="E711" s="48"/>
      <c r="F711" s="48"/>
      <c r="G711" s="48"/>
      <c r="H711" s="48"/>
    </row>
    <row r="712" spans="5:8" x14ac:dyDescent="0.25">
      <c r="E712" s="48"/>
      <c r="F712" s="48"/>
      <c r="G712" s="48"/>
      <c r="H712" s="48"/>
    </row>
    <row r="713" spans="5:8" x14ac:dyDescent="0.25">
      <c r="E713" s="48"/>
      <c r="F713" s="48"/>
      <c r="G713" s="48"/>
      <c r="H713" s="48"/>
    </row>
    <row r="714" spans="5:8" x14ac:dyDescent="0.25">
      <c r="E714" s="48"/>
      <c r="F714" s="48"/>
      <c r="G714" s="48"/>
      <c r="H714" s="48"/>
    </row>
    <row r="715" spans="5:8" x14ac:dyDescent="0.25">
      <c r="E715" s="48"/>
      <c r="F715" s="48"/>
      <c r="G715" s="48"/>
      <c r="H715" s="48"/>
    </row>
    <row r="716" spans="5:8" x14ac:dyDescent="0.25">
      <c r="E716" s="48"/>
      <c r="F716" s="48"/>
      <c r="G716" s="48"/>
      <c r="H716" s="48"/>
    </row>
    <row r="717" spans="5:8" x14ac:dyDescent="0.25">
      <c r="E717" s="48"/>
      <c r="F717" s="48"/>
      <c r="G717" s="48"/>
      <c r="H717" s="48"/>
    </row>
    <row r="718" spans="5:8" x14ac:dyDescent="0.25">
      <c r="E718" s="48"/>
      <c r="F718" s="48"/>
      <c r="G718" s="48"/>
      <c r="H718" s="48"/>
    </row>
    <row r="719" spans="5:8" x14ac:dyDescent="0.25">
      <c r="E719" s="48"/>
      <c r="F719" s="48"/>
      <c r="G719" s="48"/>
      <c r="H719" s="48"/>
    </row>
    <row r="720" spans="5:8" x14ac:dyDescent="0.25">
      <c r="E720" s="48"/>
      <c r="F720" s="48"/>
      <c r="G720" s="48"/>
      <c r="H720" s="48"/>
    </row>
    <row r="721" spans="5:8" x14ac:dyDescent="0.25">
      <c r="E721" s="48"/>
      <c r="F721" s="48"/>
      <c r="G721" s="48"/>
      <c r="H721" s="48"/>
    </row>
    <row r="722" spans="5:8" x14ac:dyDescent="0.25">
      <c r="E722" s="48"/>
      <c r="F722" s="48"/>
      <c r="G722" s="48"/>
      <c r="H722" s="48"/>
    </row>
    <row r="723" spans="5:8" x14ac:dyDescent="0.25">
      <c r="E723" s="48"/>
      <c r="F723" s="48"/>
      <c r="G723" s="48"/>
      <c r="H723" s="48"/>
    </row>
    <row r="724" spans="5:8" x14ac:dyDescent="0.25">
      <c r="E724" s="48"/>
      <c r="F724" s="48"/>
      <c r="G724" s="48"/>
      <c r="H724" s="48"/>
    </row>
    <row r="725" spans="5:8" x14ac:dyDescent="0.25">
      <c r="E725" s="48"/>
      <c r="F725" s="48"/>
      <c r="G725" s="48"/>
      <c r="H725" s="48"/>
    </row>
    <row r="726" spans="5:8" x14ac:dyDescent="0.25">
      <c r="E726" s="48"/>
      <c r="F726" s="48"/>
      <c r="G726" s="48"/>
      <c r="H726" s="48"/>
    </row>
    <row r="727" spans="5:8" x14ac:dyDescent="0.25">
      <c r="E727" s="48"/>
      <c r="F727" s="48"/>
      <c r="G727" s="48"/>
      <c r="H727" s="48"/>
    </row>
    <row r="728" spans="5:8" x14ac:dyDescent="0.25">
      <c r="E728" s="48"/>
      <c r="F728" s="48"/>
      <c r="G728" s="48"/>
      <c r="H728" s="48"/>
    </row>
    <row r="729" spans="5:8" x14ac:dyDescent="0.25">
      <c r="E729" s="48"/>
      <c r="F729" s="48"/>
      <c r="G729" s="48"/>
      <c r="H729" s="48"/>
    </row>
    <row r="730" spans="5:8" x14ac:dyDescent="0.25">
      <c r="E730" s="48"/>
      <c r="F730" s="48"/>
      <c r="G730" s="48"/>
      <c r="H730" s="48"/>
    </row>
    <row r="731" spans="5:8" x14ac:dyDescent="0.25">
      <c r="E731" s="48"/>
      <c r="F731" s="48"/>
      <c r="G731" s="48"/>
      <c r="H731" s="48"/>
    </row>
    <row r="732" spans="5:8" x14ac:dyDescent="0.25">
      <c r="E732" s="48"/>
      <c r="F732" s="48"/>
      <c r="G732" s="48"/>
      <c r="H732" s="48"/>
    </row>
    <row r="733" spans="5:8" x14ac:dyDescent="0.25">
      <c r="E733" s="48"/>
      <c r="F733" s="48"/>
      <c r="G733" s="48"/>
      <c r="H733" s="48"/>
    </row>
    <row r="734" spans="5:8" x14ac:dyDescent="0.25">
      <c r="E734" s="48"/>
      <c r="F734" s="48"/>
      <c r="G734" s="48"/>
      <c r="H734" s="48"/>
    </row>
    <row r="735" spans="5:8" x14ac:dyDescent="0.25">
      <c r="E735" s="48"/>
      <c r="F735" s="48"/>
      <c r="G735" s="48"/>
      <c r="H735" s="48"/>
    </row>
    <row r="736" spans="5:8" x14ac:dyDescent="0.25">
      <c r="E736" s="48"/>
      <c r="F736" s="48"/>
      <c r="G736" s="48"/>
      <c r="H736" s="48"/>
    </row>
    <row r="737" spans="5:8" x14ac:dyDescent="0.25">
      <c r="E737" s="48"/>
      <c r="F737" s="48"/>
      <c r="G737" s="48"/>
      <c r="H737" s="48"/>
    </row>
    <row r="738" spans="5:8" x14ac:dyDescent="0.25">
      <c r="E738" s="48"/>
      <c r="F738" s="48"/>
      <c r="G738" s="48"/>
      <c r="H738" s="48"/>
    </row>
    <row r="739" spans="5:8" x14ac:dyDescent="0.25">
      <c r="E739" s="48"/>
      <c r="F739" s="48"/>
      <c r="G739" s="48"/>
      <c r="H739" s="48"/>
    </row>
    <row r="740" spans="5:8" x14ac:dyDescent="0.25">
      <c r="E740" s="48"/>
      <c r="F740" s="48"/>
      <c r="G740" s="48"/>
      <c r="H740" s="48"/>
    </row>
    <row r="741" spans="5:8" x14ac:dyDescent="0.25">
      <c r="E741" s="48"/>
      <c r="F741" s="48"/>
      <c r="G741" s="48"/>
      <c r="H741" s="48"/>
    </row>
    <row r="742" spans="5:8" x14ac:dyDescent="0.25">
      <c r="E742" s="48"/>
      <c r="F742" s="48"/>
      <c r="G742" s="48"/>
      <c r="H742" s="48"/>
    </row>
    <row r="743" spans="5:8" x14ac:dyDescent="0.25">
      <c r="E743" s="48"/>
      <c r="F743" s="48"/>
      <c r="G743" s="48"/>
      <c r="H743" s="48"/>
    </row>
    <row r="744" spans="5:8" x14ac:dyDescent="0.25">
      <c r="E744" s="48"/>
      <c r="F744" s="48"/>
      <c r="G744" s="48"/>
      <c r="H744" s="48"/>
    </row>
    <row r="745" spans="5:8" x14ac:dyDescent="0.25">
      <c r="E745" s="48"/>
      <c r="F745" s="48"/>
      <c r="G745" s="48"/>
      <c r="H745" s="48"/>
    </row>
    <row r="746" spans="5:8" x14ac:dyDescent="0.25">
      <c r="E746" s="48"/>
      <c r="F746" s="48"/>
      <c r="G746" s="48"/>
      <c r="H746" s="48"/>
    </row>
  </sheetData>
  <mergeCells count="7">
    <mergeCell ref="B2:H2"/>
    <mergeCell ref="C4:C6"/>
    <mergeCell ref="F4:F6"/>
    <mergeCell ref="G4:G6"/>
    <mergeCell ref="D4:D6"/>
    <mergeCell ref="E4:E6"/>
    <mergeCell ref="H4:H6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7"/>
  <sheetViews>
    <sheetView zoomScale="75" zoomScaleNormal="75" workbookViewId="0">
      <pane xSplit="2" ySplit="7" topLeftCell="C49" activePane="bottomRight" state="frozen"/>
      <selection activeCell="S13" sqref="S13"/>
      <selection pane="topRight" activeCell="S13" sqref="S13"/>
      <selection pane="bottomLeft" activeCell="S13" sqref="S13"/>
      <selection pane="bottomRight" activeCell="K32" sqref="K32"/>
    </sheetView>
  </sheetViews>
  <sheetFormatPr defaultColWidth="9.140625" defaultRowHeight="15" x14ac:dyDescent="0.25"/>
  <cols>
    <col min="1" max="1" width="5.28515625" style="197" hidden="1" customWidth="1"/>
    <col min="2" max="2" width="47.42578125" style="4" customWidth="1"/>
    <col min="3" max="3" width="12.140625" style="4" customWidth="1"/>
    <col min="4" max="4" width="18.140625" style="4" customWidth="1"/>
    <col min="5" max="5" width="11.85546875" style="4" customWidth="1"/>
    <col min="6" max="6" width="13.5703125" style="4" customWidth="1"/>
    <col min="7" max="7" width="12" style="4" customWidth="1"/>
    <col min="8" max="8" width="12.85546875" style="4" customWidth="1"/>
    <col min="9" max="16384" width="9.140625" style="4"/>
  </cols>
  <sheetData>
    <row r="1" spans="1:8" s="1" customFormat="1" ht="15.75" x14ac:dyDescent="0.25">
      <c r="A1" s="207"/>
    </row>
    <row r="2" spans="1:8" s="1" customFormat="1" ht="36.75" customHeight="1" x14ac:dyDescent="0.25">
      <c r="A2" s="207"/>
      <c r="B2" s="543" t="s">
        <v>157</v>
      </c>
      <c r="C2" s="543"/>
      <c r="D2" s="543"/>
      <c r="E2" s="543"/>
      <c r="F2" s="543"/>
      <c r="G2" s="543"/>
      <c r="H2" s="543"/>
    </row>
    <row r="3" spans="1:8" s="1" customFormat="1" ht="19.5" thickBot="1" x14ac:dyDescent="0.35">
      <c r="A3" s="207"/>
      <c r="B3" s="314"/>
      <c r="C3" s="314"/>
      <c r="D3" s="314"/>
    </row>
    <row r="4" spans="1:8" ht="31.5" customHeight="1" x14ac:dyDescent="0.3">
      <c r="A4" s="193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169"/>
      <c r="B5" s="53"/>
      <c r="C5" s="548"/>
      <c r="D5" s="548"/>
      <c r="E5" s="554"/>
      <c r="F5" s="551"/>
      <c r="G5" s="548"/>
      <c r="H5" s="545"/>
    </row>
    <row r="6" spans="1:8" ht="65.25" customHeight="1" thickBot="1" x14ac:dyDescent="0.3">
      <c r="A6" s="191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261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29.25" x14ac:dyDescent="0.25">
      <c r="A8" s="169">
        <v>1</v>
      </c>
      <c r="B8" s="80" t="s">
        <v>102</v>
      </c>
      <c r="C8" s="137"/>
      <c r="D8" s="137"/>
      <c r="E8" s="263"/>
      <c r="F8" s="263"/>
      <c r="G8" s="263"/>
      <c r="H8" s="263"/>
    </row>
    <row r="9" spans="1:8" x14ac:dyDescent="0.25">
      <c r="A9" s="169"/>
      <c r="B9" s="12" t="s">
        <v>5</v>
      </c>
      <c r="C9" s="41"/>
      <c r="D9" s="41"/>
      <c r="E9" s="133"/>
      <c r="F9" s="133"/>
      <c r="G9" s="133"/>
      <c r="H9" s="133"/>
    </row>
    <row r="10" spans="1:8" x14ac:dyDescent="0.25">
      <c r="A10" s="169"/>
      <c r="B10" s="13" t="s">
        <v>24</v>
      </c>
      <c r="C10" s="11">
        <v>340</v>
      </c>
      <c r="D10" s="11"/>
      <c r="E10" s="11">
        <v>1096</v>
      </c>
      <c r="F10" s="132">
        <v>11</v>
      </c>
      <c r="G10" s="89">
        <f t="shared" ref="G10:G15" si="0">ROUND(H10/C10,0)</f>
        <v>35</v>
      </c>
      <c r="H10" s="89">
        <f t="shared" ref="H10:H15" si="1">ROUND(E10*F10,0)</f>
        <v>12056</v>
      </c>
    </row>
    <row r="11" spans="1:8" x14ac:dyDescent="0.25">
      <c r="A11" s="169"/>
      <c r="B11" s="13" t="s">
        <v>62</v>
      </c>
      <c r="C11" s="11">
        <v>340</v>
      </c>
      <c r="D11" s="11"/>
      <c r="E11" s="11">
        <v>490</v>
      </c>
      <c r="F11" s="132">
        <v>9</v>
      </c>
      <c r="G11" s="89">
        <f t="shared" si="0"/>
        <v>13</v>
      </c>
      <c r="H11" s="89">
        <f t="shared" si="1"/>
        <v>4410</v>
      </c>
    </row>
    <row r="12" spans="1:8" x14ac:dyDescent="0.25">
      <c r="A12" s="169"/>
      <c r="B12" s="13" t="s">
        <v>29</v>
      </c>
      <c r="C12" s="11">
        <v>270</v>
      </c>
      <c r="D12" s="11"/>
      <c r="E12" s="11">
        <v>218</v>
      </c>
      <c r="F12" s="132">
        <v>8</v>
      </c>
      <c r="G12" s="89">
        <f t="shared" si="0"/>
        <v>6</v>
      </c>
      <c r="H12" s="89">
        <f t="shared" si="1"/>
        <v>1744</v>
      </c>
    </row>
    <row r="13" spans="1:8" x14ac:dyDescent="0.25">
      <c r="A13" s="169"/>
      <c r="B13" s="13" t="s">
        <v>30</v>
      </c>
      <c r="C13" s="11">
        <v>300</v>
      </c>
      <c r="D13" s="11"/>
      <c r="E13" s="11">
        <v>230</v>
      </c>
      <c r="F13" s="132">
        <v>5.2</v>
      </c>
      <c r="G13" s="89">
        <f t="shared" si="0"/>
        <v>4</v>
      </c>
      <c r="H13" s="89">
        <f t="shared" si="1"/>
        <v>1196</v>
      </c>
    </row>
    <row r="14" spans="1:8" x14ac:dyDescent="0.25">
      <c r="A14" s="169"/>
      <c r="B14" s="13" t="s">
        <v>26</v>
      </c>
      <c r="C14" s="11">
        <v>340</v>
      </c>
      <c r="D14" s="11"/>
      <c r="E14" s="11">
        <v>330</v>
      </c>
      <c r="F14" s="132">
        <v>6.1</v>
      </c>
      <c r="G14" s="89">
        <f t="shared" si="0"/>
        <v>6</v>
      </c>
      <c r="H14" s="89">
        <f t="shared" si="1"/>
        <v>2013</v>
      </c>
    </row>
    <row r="15" spans="1:8" x14ac:dyDescent="0.25">
      <c r="A15" s="169"/>
      <c r="B15" s="13" t="s">
        <v>28</v>
      </c>
      <c r="C15" s="11">
        <v>320</v>
      </c>
      <c r="D15" s="11"/>
      <c r="E15" s="11">
        <v>300</v>
      </c>
      <c r="F15" s="132">
        <v>10</v>
      </c>
      <c r="G15" s="89">
        <f t="shared" si="0"/>
        <v>9</v>
      </c>
      <c r="H15" s="89">
        <f t="shared" si="1"/>
        <v>3000</v>
      </c>
    </row>
    <row r="16" spans="1:8" x14ac:dyDescent="0.25">
      <c r="A16" s="169"/>
      <c r="B16" s="277" t="s">
        <v>6</v>
      </c>
      <c r="C16" s="14"/>
      <c r="D16" s="14"/>
      <c r="E16" s="9">
        <f>SUM(E10:E15)</f>
        <v>2664</v>
      </c>
      <c r="F16" s="46">
        <f>H16/E16</f>
        <v>9.1662912912912908</v>
      </c>
      <c r="G16" s="9">
        <f>SUM(G10:G15)</f>
        <v>73</v>
      </c>
      <c r="H16" s="9">
        <f>SUM(H10:H15)</f>
        <v>24419</v>
      </c>
    </row>
    <row r="17" spans="1:8" x14ac:dyDescent="0.25">
      <c r="A17" s="169"/>
      <c r="B17" s="19" t="s">
        <v>7</v>
      </c>
      <c r="C17" s="9"/>
      <c r="D17" s="9"/>
      <c r="E17" s="9"/>
      <c r="F17" s="9"/>
      <c r="G17" s="9"/>
      <c r="H17" s="9"/>
    </row>
    <row r="18" spans="1:8" ht="30" x14ac:dyDescent="0.25">
      <c r="A18" s="169"/>
      <c r="B18" s="20" t="s">
        <v>86</v>
      </c>
      <c r="C18" s="8"/>
      <c r="D18" s="8"/>
      <c r="E18" s="8">
        <f>E19+E20+E21+E22</f>
        <v>20550</v>
      </c>
      <c r="F18" s="8"/>
      <c r="G18" s="8"/>
      <c r="H18" s="8"/>
    </row>
    <row r="19" spans="1:8" x14ac:dyDescent="0.25">
      <c r="A19" s="169"/>
      <c r="B19" s="20" t="s">
        <v>105</v>
      </c>
      <c r="C19" s="86"/>
      <c r="D19" s="86"/>
      <c r="E19" s="92"/>
      <c r="F19" s="8"/>
      <c r="G19" s="8"/>
      <c r="H19" s="8"/>
    </row>
    <row r="20" spans="1:8" ht="30" x14ac:dyDescent="0.25">
      <c r="A20" s="169"/>
      <c r="B20" s="20" t="s">
        <v>124</v>
      </c>
      <c r="C20" s="86"/>
      <c r="D20" s="86"/>
      <c r="E20" s="92">
        <v>6400</v>
      </c>
      <c r="F20" s="8"/>
      <c r="G20" s="8"/>
      <c r="H20" s="8"/>
    </row>
    <row r="21" spans="1:8" ht="30" x14ac:dyDescent="0.25">
      <c r="A21" s="169"/>
      <c r="B21" s="20" t="s">
        <v>125</v>
      </c>
      <c r="C21" s="86"/>
      <c r="D21" s="86"/>
      <c r="E21" s="92">
        <v>150</v>
      </c>
      <c r="F21" s="8"/>
      <c r="G21" s="8"/>
      <c r="H21" s="8"/>
    </row>
    <row r="22" spans="1:8" ht="21" customHeight="1" x14ac:dyDescent="0.25">
      <c r="A22" s="169"/>
      <c r="B22" s="20" t="s">
        <v>126</v>
      </c>
      <c r="C22" s="86"/>
      <c r="D22" s="86"/>
      <c r="E22" s="92">
        <v>14000</v>
      </c>
      <c r="F22" s="8"/>
      <c r="G22" s="8"/>
      <c r="H22" s="8"/>
    </row>
    <row r="23" spans="1:8" x14ac:dyDescent="0.25">
      <c r="A23" s="169"/>
      <c r="B23" s="26" t="s">
        <v>87</v>
      </c>
      <c r="C23" s="8"/>
      <c r="D23" s="8"/>
      <c r="E23" s="8">
        <v>37000</v>
      </c>
      <c r="F23" s="8"/>
      <c r="G23" s="8"/>
      <c r="H23" s="8"/>
    </row>
    <row r="24" spans="1:8" x14ac:dyDescent="0.25">
      <c r="A24" s="169"/>
      <c r="B24" s="288" t="s">
        <v>104</v>
      </c>
      <c r="C24" s="8"/>
      <c r="D24" s="8"/>
      <c r="E24" s="8">
        <v>40200</v>
      </c>
      <c r="F24" s="8"/>
      <c r="G24" s="8"/>
      <c r="H24" s="8"/>
    </row>
    <row r="25" spans="1:8" x14ac:dyDescent="0.25">
      <c r="A25" s="169"/>
      <c r="B25" s="21" t="s">
        <v>93</v>
      </c>
      <c r="C25" s="8"/>
      <c r="D25" s="8"/>
      <c r="E25" s="9">
        <f>E18+ROUND(E23*3.2,0)</f>
        <v>138950</v>
      </c>
      <c r="F25" s="8"/>
      <c r="G25" s="8"/>
      <c r="H25" s="8"/>
    </row>
    <row r="26" spans="1:8" x14ac:dyDescent="0.25">
      <c r="A26" s="169"/>
      <c r="B26" s="19" t="s">
        <v>116</v>
      </c>
      <c r="C26" s="9"/>
      <c r="D26" s="301"/>
      <c r="E26" s="146"/>
      <c r="F26" s="8"/>
      <c r="G26" s="8"/>
      <c r="H26" s="8"/>
    </row>
    <row r="27" spans="1:8" x14ac:dyDescent="0.25">
      <c r="A27" s="169"/>
      <c r="B27" s="20" t="s">
        <v>89</v>
      </c>
      <c r="C27" s="9"/>
      <c r="D27" s="301"/>
      <c r="E27" s="146">
        <f>E28+E29+E34+E40+E41+E42+E43</f>
        <v>21055</v>
      </c>
      <c r="F27" s="8"/>
      <c r="G27" s="8"/>
      <c r="H27" s="8"/>
    </row>
    <row r="28" spans="1:8" x14ac:dyDescent="0.25">
      <c r="A28" s="169"/>
      <c r="B28" s="20" t="s">
        <v>105</v>
      </c>
      <c r="C28" s="9"/>
      <c r="D28" s="301"/>
      <c r="E28" s="146"/>
      <c r="F28" s="8"/>
      <c r="G28" s="8"/>
      <c r="H28" s="8"/>
    </row>
    <row r="29" spans="1:8" ht="30" x14ac:dyDescent="0.25">
      <c r="A29" s="169"/>
      <c r="B29" s="20" t="s">
        <v>106</v>
      </c>
      <c r="C29" s="9"/>
      <c r="D29" s="129"/>
      <c r="E29" s="146">
        <f>E30+E31+E32+E33</f>
        <v>5492</v>
      </c>
      <c r="F29" s="8"/>
      <c r="G29" s="8"/>
      <c r="H29" s="8"/>
    </row>
    <row r="30" spans="1:8" ht="30" x14ac:dyDescent="0.25">
      <c r="A30" s="169"/>
      <c r="B30" s="20" t="s">
        <v>107</v>
      </c>
      <c r="C30" s="9"/>
      <c r="D30" s="92">
        <v>3044</v>
      </c>
      <c r="E30" s="92">
        <v>3044</v>
      </c>
      <c r="F30" s="8"/>
      <c r="G30" s="8"/>
      <c r="H30" s="8"/>
    </row>
    <row r="31" spans="1:8" ht="30" x14ac:dyDescent="0.25">
      <c r="A31" s="169"/>
      <c r="B31" s="20" t="s">
        <v>108</v>
      </c>
      <c r="C31" s="9"/>
      <c r="D31" s="86"/>
      <c r="E31" s="92">
        <v>928</v>
      </c>
      <c r="F31" s="8"/>
      <c r="G31" s="8"/>
      <c r="H31" s="8"/>
    </row>
    <row r="32" spans="1:8" ht="45" x14ac:dyDescent="0.25">
      <c r="A32" s="169"/>
      <c r="B32" s="20" t="s">
        <v>110</v>
      </c>
      <c r="C32" s="9"/>
      <c r="D32" s="92">
        <v>26</v>
      </c>
      <c r="E32" s="92">
        <v>234</v>
      </c>
      <c r="F32" s="8"/>
      <c r="G32" s="8"/>
      <c r="H32" s="8"/>
    </row>
    <row r="33" spans="1:8" ht="30" x14ac:dyDescent="0.25">
      <c r="A33" s="169"/>
      <c r="B33" s="20" t="s">
        <v>109</v>
      </c>
      <c r="C33" s="9"/>
      <c r="D33" s="92">
        <v>145</v>
      </c>
      <c r="E33" s="92">
        <v>1286</v>
      </c>
      <c r="F33" s="8"/>
      <c r="G33" s="8"/>
      <c r="H33" s="8"/>
    </row>
    <row r="34" spans="1:8" ht="30" x14ac:dyDescent="0.25">
      <c r="A34" s="169"/>
      <c r="B34" s="20" t="s">
        <v>127</v>
      </c>
      <c r="C34" s="9"/>
      <c r="D34" s="129"/>
      <c r="E34" s="146">
        <f>E35+E36+E37+E38+E39</f>
        <v>15563</v>
      </c>
      <c r="F34" s="8"/>
      <c r="G34" s="8"/>
      <c r="H34" s="8"/>
    </row>
    <row r="35" spans="1:8" ht="30" x14ac:dyDescent="0.25">
      <c r="A35" s="169"/>
      <c r="B35" s="20" t="s">
        <v>128</v>
      </c>
      <c r="C35" s="9"/>
      <c r="D35" s="86"/>
      <c r="E35" s="92">
        <v>3002</v>
      </c>
      <c r="F35" s="8"/>
      <c r="G35" s="8"/>
      <c r="H35" s="8"/>
    </row>
    <row r="36" spans="1:8" ht="60" x14ac:dyDescent="0.25">
      <c r="A36" s="169"/>
      <c r="B36" s="20" t="s">
        <v>129</v>
      </c>
      <c r="C36" s="9"/>
      <c r="D36" s="92">
        <v>4050</v>
      </c>
      <c r="E36" s="92">
        <v>7595</v>
      </c>
      <c r="F36" s="8"/>
      <c r="G36" s="8"/>
      <c r="H36" s="8"/>
    </row>
    <row r="37" spans="1:8" ht="45" x14ac:dyDescent="0.25">
      <c r="A37" s="169"/>
      <c r="B37" s="20" t="s">
        <v>130</v>
      </c>
      <c r="C37" s="9"/>
      <c r="D37" s="92">
        <v>2160</v>
      </c>
      <c r="E37" s="92">
        <v>2160</v>
      </c>
      <c r="F37" s="8"/>
      <c r="G37" s="8"/>
      <c r="H37" s="8"/>
    </row>
    <row r="38" spans="1:8" ht="30" x14ac:dyDescent="0.25">
      <c r="A38" s="169"/>
      <c r="B38" s="20" t="s">
        <v>131</v>
      </c>
      <c r="C38" s="9"/>
      <c r="D38" s="92">
        <v>170</v>
      </c>
      <c r="E38" s="92">
        <v>1320</v>
      </c>
      <c r="F38" s="8"/>
      <c r="G38" s="8"/>
      <c r="H38" s="8"/>
    </row>
    <row r="39" spans="1:8" ht="30" x14ac:dyDescent="0.25">
      <c r="A39" s="169"/>
      <c r="B39" s="20" t="s">
        <v>132</v>
      </c>
      <c r="C39" s="9"/>
      <c r="D39" s="92">
        <v>1486</v>
      </c>
      <c r="E39" s="92">
        <v>1486</v>
      </c>
      <c r="F39" s="8"/>
      <c r="G39" s="8"/>
      <c r="H39" s="8"/>
    </row>
    <row r="40" spans="1:8" ht="45" x14ac:dyDescent="0.25">
      <c r="A40" s="169"/>
      <c r="B40" s="20" t="s">
        <v>133</v>
      </c>
      <c r="C40" s="9"/>
      <c r="D40" s="129"/>
      <c r="E40" s="146"/>
      <c r="F40" s="8"/>
      <c r="G40" s="8"/>
      <c r="H40" s="8"/>
    </row>
    <row r="41" spans="1:8" ht="30" x14ac:dyDescent="0.25">
      <c r="A41" s="169"/>
      <c r="B41" s="20" t="s">
        <v>134</v>
      </c>
      <c r="C41" s="9"/>
      <c r="D41" s="129"/>
      <c r="E41" s="146"/>
      <c r="F41" s="8"/>
      <c r="G41" s="8"/>
      <c r="H41" s="8"/>
    </row>
    <row r="42" spans="1:8" ht="30" x14ac:dyDescent="0.25">
      <c r="A42" s="169"/>
      <c r="B42" s="20" t="s">
        <v>135</v>
      </c>
      <c r="C42" s="9"/>
      <c r="D42" s="129"/>
      <c r="E42" s="146"/>
      <c r="F42" s="8"/>
      <c r="G42" s="8"/>
      <c r="H42" s="8"/>
    </row>
    <row r="43" spans="1:8" x14ac:dyDescent="0.25">
      <c r="A43" s="169"/>
      <c r="B43" s="20" t="s">
        <v>136</v>
      </c>
      <c r="C43" s="9"/>
      <c r="D43" s="129"/>
      <c r="E43" s="146"/>
      <c r="F43" s="8"/>
      <c r="G43" s="8"/>
      <c r="H43" s="8"/>
    </row>
    <row r="44" spans="1:8" x14ac:dyDescent="0.25">
      <c r="A44" s="169"/>
      <c r="B44" s="26" t="s">
        <v>87</v>
      </c>
      <c r="C44" s="9"/>
      <c r="D44" s="301"/>
      <c r="E44" s="146"/>
      <c r="F44" s="8"/>
      <c r="G44" s="8"/>
      <c r="H44" s="8"/>
    </row>
    <row r="45" spans="1:8" x14ac:dyDescent="0.25">
      <c r="A45" s="169"/>
      <c r="B45" s="288" t="s">
        <v>104</v>
      </c>
      <c r="C45" s="9"/>
      <c r="D45" s="301"/>
      <c r="E45" s="146"/>
      <c r="F45" s="8"/>
      <c r="G45" s="8"/>
      <c r="H45" s="8"/>
    </row>
    <row r="46" spans="1:8" ht="30" x14ac:dyDescent="0.25">
      <c r="A46" s="169"/>
      <c r="B46" s="26" t="s">
        <v>88</v>
      </c>
      <c r="C46" s="9"/>
      <c r="D46" s="301"/>
      <c r="E46" s="146">
        <v>12099</v>
      </c>
      <c r="F46" s="8"/>
      <c r="G46" s="8"/>
      <c r="H46" s="8"/>
    </row>
    <row r="47" spans="1:8" ht="15.75" customHeight="1" x14ac:dyDescent="0.25">
      <c r="A47" s="169"/>
      <c r="B47" s="26" t="s">
        <v>118</v>
      </c>
      <c r="C47" s="9"/>
      <c r="D47" s="301"/>
      <c r="E47" s="146"/>
      <c r="F47" s="8"/>
      <c r="G47" s="8"/>
      <c r="H47" s="8"/>
    </row>
    <row r="48" spans="1:8" ht="15.75" customHeight="1" x14ac:dyDescent="0.25">
      <c r="A48" s="169"/>
      <c r="B48" s="331" t="s">
        <v>151</v>
      </c>
      <c r="C48" s="9"/>
      <c r="D48" s="301"/>
      <c r="E48" s="146"/>
      <c r="F48" s="8"/>
      <c r="G48" s="8"/>
      <c r="H48" s="8"/>
    </row>
    <row r="49" spans="1:8" x14ac:dyDescent="0.25">
      <c r="A49" s="169"/>
      <c r="B49" s="21" t="s">
        <v>115</v>
      </c>
      <c r="C49" s="9"/>
      <c r="D49" s="301"/>
      <c r="E49" s="130">
        <f>E27+ROUND(E44*3.2,0)+E46</f>
        <v>33154</v>
      </c>
      <c r="F49" s="8"/>
      <c r="G49" s="8"/>
      <c r="H49" s="8"/>
    </row>
    <row r="50" spans="1:8" s="48" customFormat="1" ht="18" customHeight="1" x14ac:dyDescent="0.25">
      <c r="A50" s="34"/>
      <c r="B50" s="21" t="s">
        <v>114</v>
      </c>
      <c r="C50" s="92"/>
      <c r="D50" s="92"/>
      <c r="E50" s="86">
        <f>E25+E49</f>
        <v>172104</v>
      </c>
      <c r="F50" s="92"/>
      <c r="G50" s="92"/>
      <c r="H50" s="92"/>
    </row>
    <row r="51" spans="1:8" ht="15.75" x14ac:dyDescent="0.25">
      <c r="A51" s="169"/>
      <c r="B51" s="226" t="s">
        <v>8</v>
      </c>
      <c r="C51" s="8"/>
      <c r="D51" s="8"/>
      <c r="E51" s="11"/>
      <c r="F51" s="10"/>
      <c r="G51" s="264"/>
      <c r="H51" s="133"/>
    </row>
    <row r="52" spans="1:8" x14ac:dyDescent="0.25">
      <c r="A52" s="169"/>
      <c r="B52" s="23" t="s">
        <v>96</v>
      </c>
      <c r="C52" s="8"/>
      <c r="D52" s="8"/>
      <c r="E52" s="11"/>
      <c r="F52" s="10"/>
      <c r="G52" s="264"/>
      <c r="H52" s="133"/>
    </row>
    <row r="53" spans="1:8" x14ac:dyDescent="0.25">
      <c r="A53" s="169"/>
      <c r="B53" s="68" t="s">
        <v>24</v>
      </c>
      <c r="C53" s="8">
        <v>300</v>
      </c>
      <c r="D53" s="8"/>
      <c r="E53" s="11">
        <v>600</v>
      </c>
      <c r="F53" s="15">
        <v>11</v>
      </c>
      <c r="G53" s="27">
        <f>ROUND(H53/C53,0)</f>
        <v>22</v>
      </c>
      <c r="H53" s="27">
        <f>ROUND(E53*F53,0)</f>
        <v>6600</v>
      </c>
    </row>
    <row r="54" spans="1:8" x14ac:dyDescent="0.25">
      <c r="A54" s="169"/>
      <c r="B54" s="68" t="s">
        <v>28</v>
      </c>
      <c r="C54" s="8">
        <v>300</v>
      </c>
      <c r="D54" s="8"/>
      <c r="E54" s="11">
        <v>160</v>
      </c>
      <c r="F54" s="15">
        <v>10</v>
      </c>
      <c r="G54" s="27">
        <f>ROUND(H54/C54,0)</f>
        <v>5</v>
      </c>
      <c r="H54" s="27">
        <f>ROUND(E54*F54,0)</f>
        <v>1600</v>
      </c>
    </row>
    <row r="55" spans="1:8" x14ac:dyDescent="0.25">
      <c r="A55" s="169"/>
      <c r="B55" s="68" t="s">
        <v>62</v>
      </c>
      <c r="C55" s="8">
        <v>300</v>
      </c>
      <c r="D55" s="8"/>
      <c r="E55" s="11">
        <v>70</v>
      </c>
      <c r="F55" s="15">
        <v>9</v>
      </c>
      <c r="G55" s="27">
        <f>ROUND(H55/C55,0)</f>
        <v>2</v>
      </c>
      <c r="H55" s="27">
        <f>ROUND(E55*F55,0)</f>
        <v>630</v>
      </c>
    </row>
    <row r="56" spans="1:8" x14ac:dyDescent="0.25">
      <c r="A56" s="169"/>
      <c r="B56" s="121" t="s">
        <v>10</v>
      </c>
      <c r="C56" s="125"/>
      <c r="D56" s="125"/>
      <c r="E56" s="125">
        <f>E53+E54+E55</f>
        <v>830</v>
      </c>
      <c r="F56" s="46">
        <f>H56/E56</f>
        <v>10.638554216867471</v>
      </c>
      <c r="G56" s="125">
        <f>G53+G54+G55</f>
        <v>29</v>
      </c>
      <c r="H56" s="125">
        <f>H53+H54+H55</f>
        <v>8830</v>
      </c>
    </row>
    <row r="57" spans="1:8" x14ac:dyDescent="0.25">
      <c r="A57" s="169"/>
      <c r="B57" s="23" t="s">
        <v>23</v>
      </c>
      <c r="C57" s="125"/>
      <c r="D57" s="125"/>
      <c r="E57" s="125"/>
      <c r="F57" s="154"/>
      <c r="G57" s="125"/>
      <c r="H57" s="125"/>
    </row>
    <row r="58" spans="1:8" x14ac:dyDescent="0.25">
      <c r="A58" s="169"/>
      <c r="B58" s="16" t="s">
        <v>97</v>
      </c>
      <c r="C58" s="8">
        <v>240</v>
      </c>
      <c r="D58" s="8"/>
      <c r="E58" s="11">
        <v>350</v>
      </c>
      <c r="F58" s="15">
        <v>8</v>
      </c>
      <c r="G58" s="27">
        <f>ROUND(H58/C58,0)</f>
        <v>12</v>
      </c>
      <c r="H58" s="27">
        <f>ROUND(E58*F58,0)</f>
        <v>2800</v>
      </c>
    </row>
    <row r="59" spans="1:8" x14ac:dyDescent="0.25">
      <c r="A59" s="169"/>
      <c r="B59" s="245" t="s">
        <v>98</v>
      </c>
      <c r="C59" s="8"/>
      <c r="D59" s="8"/>
      <c r="E59" s="125">
        <f>E58</f>
        <v>350</v>
      </c>
      <c r="F59" s="46">
        <f>H59/E59</f>
        <v>8</v>
      </c>
      <c r="G59" s="125">
        <f t="shared" ref="G59:H59" si="2">G58</f>
        <v>12</v>
      </c>
      <c r="H59" s="125">
        <f t="shared" si="2"/>
        <v>2800</v>
      </c>
    </row>
    <row r="60" spans="1:8" x14ac:dyDescent="0.25">
      <c r="A60" s="169"/>
      <c r="B60" s="25" t="s">
        <v>84</v>
      </c>
      <c r="C60" s="46"/>
      <c r="D60" s="46"/>
      <c r="E60" s="9">
        <f>E56+E59</f>
        <v>1180</v>
      </c>
      <c r="F60" s="46">
        <f>H60/E60</f>
        <v>9.8559322033898304</v>
      </c>
      <c r="G60" s="9">
        <f>G56+G59</f>
        <v>41</v>
      </c>
      <c r="H60" s="9">
        <f t="shared" ref="H60" si="3">H56+H59</f>
        <v>11630</v>
      </c>
    </row>
    <row r="61" spans="1:8" ht="18.75" customHeight="1" x14ac:dyDescent="0.25">
      <c r="A61" s="31"/>
      <c r="B61" s="328" t="s">
        <v>32</v>
      </c>
      <c r="C61" s="41"/>
      <c r="D61" s="41"/>
      <c r="E61" s="249">
        <f>E62+E64</f>
        <v>5400</v>
      </c>
      <c r="F61" s="31"/>
      <c r="G61" s="41"/>
      <c r="H61" s="41"/>
    </row>
    <row r="62" spans="1:8" x14ac:dyDescent="0.25">
      <c r="A62" s="321"/>
      <c r="B62" s="319" t="s">
        <v>140</v>
      </c>
      <c r="C62" s="318"/>
      <c r="D62" s="318"/>
      <c r="E62" s="13">
        <f>E63</f>
        <v>5395</v>
      </c>
      <c r="F62" s="13"/>
      <c r="G62" s="323"/>
      <c r="H62" s="318"/>
    </row>
    <row r="63" spans="1:8" x14ac:dyDescent="0.25">
      <c r="A63" s="321"/>
      <c r="B63" s="325" t="s">
        <v>141</v>
      </c>
      <c r="C63" s="318"/>
      <c r="D63" s="318"/>
      <c r="E63" s="318">
        <v>5395</v>
      </c>
      <c r="F63" s="318"/>
      <c r="G63" s="318"/>
      <c r="H63" s="318"/>
    </row>
    <row r="64" spans="1:8" x14ac:dyDescent="0.25">
      <c r="A64" s="321"/>
      <c r="B64" s="277" t="s">
        <v>142</v>
      </c>
      <c r="C64" s="318"/>
      <c r="D64" s="318"/>
      <c r="E64" s="318">
        <f>E65+E66</f>
        <v>5</v>
      </c>
      <c r="F64" s="318"/>
      <c r="G64" s="318"/>
      <c r="H64" s="318"/>
    </row>
    <row r="65" spans="1:8" ht="30" x14ac:dyDescent="0.25">
      <c r="A65" s="321"/>
      <c r="B65" s="325" t="s">
        <v>143</v>
      </c>
      <c r="C65" s="318"/>
      <c r="D65" s="318"/>
      <c r="E65" s="318">
        <v>5</v>
      </c>
      <c r="F65" s="318"/>
      <c r="G65" s="318"/>
      <c r="H65" s="318"/>
    </row>
    <row r="66" spans="1:8" ht="15.75" thickBot="1" x14ac:dyDescent="0.3">
      <c r="A66" s="321"/>
      <c r="B66" s="326" t="s">
        <v>144</v>
      </c>
      <c r="C66" s="327"/>
      <c r="D66" s="327"/>
      <c r="E66" s="327"/>
      <c r="F66" s="327"/>
      <c r="G66" s="327"/>
      <c r="H66" s="327"/>
    </row>
    <row r="67" spans="1:8" ht="15.75" thickBot="1" x14ac:dyDescent="0.3">
      <c r="A67" s="261"/>
      <c r="B67" s="140" t="s">
        <v>11</v>
      </c>
      <c r="C67" s="208"/>
      <c r="D67" s="208"/>
      <c r="E67" s="141"/>
      <c r="F67" s="265"/>
      <c r="G67" s="266"/>
      <c r="H67" s="266"/>
    </row>
  </sheetData>
  <mergeCells count="7">
    <mergeCell ref="B2:H2"/>
    <mergeCell ref="C4:C6"/>
    <mergeCell ref="F4:F6"/>
    <mergeCell ref="G4:G6"/>
    <mergeCell ref="D4:D6"/>
    <mergeCell ref="E4:E6"/>
    <mergeCell ref="H4:H6"/>
  </mergeCells>
  <pageMargins left="0.39370078740157483" right="0" top="0.35433070866141736" bottom="0.35433070866141736" header="0" footer="0"/>
  <pageSetup paperSize="9" scale="6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H288"/>
  <sheetViews>
    <sheetView tabSelected="1" topLeftCell="A29" zoomScale="85" zoomScaleNormal="85" zoomScaleSheetLayoutView="90" workbookViewId="0">
      <selection activeCell="S27" sqref="S27"/>
    </sheetView>
  </sheetViews>
  <sheetFormatPr defaultColWidth="11.42578125" defaultRowHeight="15" x14ac:dyDescent="0.25"/>
  <cols>
    <col min="1" max="1" width="46.140625" style="4" customWidth="1"/>
    <col min="2" max="2" width="10.85546875" style="4" customWidth="1"/>
    <col min="3" max="3" width="16.85546875" style="4" customWidth="1"/>
    <col min="4" max="4" width="13.28515625" style="4" customWidth="1"/>
    <col min="5" max="5" width="12.140625" style="4" customWidth="1"/>
    <col min="6" max="6" width="10.28515625" style="4" customWidth="1"/>
    <col min="7" max="16384" width="11.42578125" style="4"/>
  </cols>
  <sheetData>
    <row r="1" spans="1:7" s="1" customFormat="1" ht="15.75" x14ac:dyDescent="0.25">
      <c r="D1" s="2"/>
      <c r="E1" s="2"/>
      <c r="F1" s="2"/>
    </row>
    <row r="2" spans="1:7" s="1" customFormat="1" ht="36" customHeight="1" x14ac:dyDescent="0.25">
      <c r="A2" s="543" t="s">
        <v>157</v>
      </c>
      <c r="B2" s="543"/>
      <c r="C2" s="543"/>
      <c r="D2" s="543"/>
      <c r="E2" s="543"/>
      <c r="F2" s="543"/>
      <c r="G2" s="543"/>
    </row>
    <row r="3" spans="1:7" ht="17.25" customHeight="1" thickBot="1" x14ac:dyDescent="0.3"/>
    <row r="4" spans="1:7" ht="29.25" customHeight="1" x14ac:dyDescent="0.3">
      <c r="A4" s="52" t="s">
        <v>156</v>
      </c>
      <c r="B4" s="547" t="s">
        <v>1</v>
      </c>
      <c r="C4" s="547" t="s">
        <v>154</v>
      </c>
      <c r="D4" s="553" t="s">
        <v>155</v>
      </c>
      <c r="E4" s="550" t="s">
        <v>0</v>
      </c>
      <c r="F4" s="547" t="s">
        <v>2</v>
      </c>
      <c r="G4" s="544" t="s">
        <v>3</v>
      </c>
    </row>
    <row r="5" spans="1:7" ht="15" customHeight="1" x14ac:dyDescent="0.3">
      <c r="A5" s="53"/>
      <c r="B5" s="548"/>
      <c r="C5" s="548"/>
      <c r="D5" s="554"/>
      <c r="E5" s="551"/>
      <c r="F5" s="548"/>
      <c r="G5" s="545"/>
    </row>
    <row r="6" spans="1:7" ht="49.5" customHeight="1" thickBot="1" x14ac:dyDescent="0.3">
      <c r="A6" s="54" t="s">
        <v>4</v>
      </c>
      <c r="B6" s="549"/>
      <c r="C6" s="549"/>
      <c r="D6" s="555"/>
      <c r="E6" s="552"/>
      <c r="F6" s="549"/>
      <c r="G6" s="546"/>
    </row>
    <row r="7" spans="1:7" ht="15.75" thickBot="1" x14ac:dyDescent="0.3">
      <c r="A7" s="55">
        <v>1</v>
      </c>
      <c r="B7" s="315">
        <v>2</v>
      </c>
      <c r="C7" s="315">
        <v>3</v>
      </c>
      <c r="D7" s="94">
        <v>4</v>
      </c>
      <c r="E7" s="94">
        <v>5</v>
      </c>
      <c r="F7" s="94">
        <v>6</v>
      </c>
      <c r="G7" s="94">
        <v>7</v>
      </c>
    </row>
    <row r="8" spans="1:7" ht="22.5" customHeight="1" x14ac:dyDescent="0.25">
      <c r="A8" s="486" t="s">
        <v>226</v>
      </c>
      <c r="B8" s="486"/>
      <c r="C8" s="486"/>
      <c r="D8" s="174"/>
      <c r="E8" s="174"/>
      <c r="F8" s="174"/>
      <c r="G8" s="487"/>
    </row>
    <row r="9" spans="1:7" x14ac:dyDescent="0.25">
      <c r="A9" s="12" t="s">
        <v>5</v>
      </c>
      <c r="B9" s="12"/>
      <c r="C9" s="12"/>
      <c r="D9" s="41"/>
      <c r="E9" s="41"/>
      <c r="F9" s="41"/>
      <c r="G9" s="27"/>
    </row>
    <row r="10" spans="1:7" x14ac:dyDescent="0.25">
      <c r="A10" s="13" t="s">
        <v>24</v>
      </c>
      <c r="B10" s="27">
        <v>340</v>
      </c>
      <c r="C10" s="27"/>
      <c r="D10" s="27">
        <v>182</v>
      </c>
      <c r="E10" s="81">
        <v>11</v>
      </c>
      <c r="F10" s="27">
        <f>ROUND(G10/B10,0)</f>
        <v>6</v>
      </c>
      <c r="G10" s="27">
        <f>ROUND(D10*E10,0)</f>
        <v>2002</v>
      </c>
    </row>
    <row r="11" spans="1:7" x14ac:dyDescent="0.25">
      <c r="A11" s="13" t="s">
        <v>13</v>
      </c>
      <c r="B11" s="27">
        <v>340</v>
      </c>
      <c r="C11" s="27"/>
      <c r="D11" s="27">
        <v>150</v>
      </c>
      <c r="E11" s="81">
        <v>9</v>
      </c>
      <c r="F11" s="27">
        <f>ROUND(G11/B11,0)</f>
        <v>4</v>
      </c>
      <c r="G11" s="27">
        <f>ROUND(D11*E11,0)</f>
        <v>1350</v>
      </c>
    </row>
    <row r="12" spans="1:7" x14ac:dyDescent="0.25">
      <c r="A12" s="13" t="s">
        <v>28</v>
      </c>
      <c r="B12" s="27">
        <v>320</v>
      </c>
      <c r="C12" s="27"/>
      <c r="D12" s="27">
        <v>160</v>
      </c>
      <c r="E12" s="81">
        <v>10</v>
      </c>
      <c r="F12" s="27">
        <f>ROUND(G12/B12,0)</f>
        <v>5</v>
      </c>
      <c r="G12" s="27">
        <f>ROUND(D12*E12,0)</f>
        <v>1600</v>
      </c>
    </row>
    <row r="13" spans="1:7" x14ac:dyDescent="0.25">
      <c r="A13" s="13" t="s">
        <v>30</v>
      </c>
      <c r="B13" s="27">
        <v>300</v>
      </c>
      <c r="C13" s="27"/>
      <c r="D13" s="27">
        <v>40</v>
      </c>
      <c r="E13" s="81">
        <v>5.2</v>
      </c>
      <c r="F13" s="27">
        <f>ROUND(G13/B13,0)</f>
        <v>1</v>
      </c>
      <c r="G13" s="27">
        <f>ROUND(D13*E13,0)</f>
        <v>208</v>
      </c>
    </row>
    <row r="14" spans="1:7" x14ac:dyDescent="0.25">
      <c r="A14" s="13" t="s">
        <v>26</v>
      </c>
      <c r="B14" s="27">
        <v>340</v>
      </c>
      <c r="C14" s="27"/>
      <c r="D14" s="27">
        <v>65</v>
      </c>
      <c r="E14" s="81">
        <v>6.1</v>
      </c>
      <c r="F14" s="27">
        <f>ROUND(G14/B14,0)</f>
        <v>1</v>
      </c>
      <c r="G14" s="27">
        <f>ROUND(D14*E14,0)</f>
        <v>397</v>
      </c>
    </row>
    <row r="15" spans="1:7" s="48" customFormat="1" ht="14.25" x14ac:dyDescent="0.2">
      <c r="A15" s="17" t="s">
        <v>6</v>
      </c>
      <c r="B15" s="17"/>
      <c r="C15" s="17"/>
      <c r="D15" s="488">
        <f>SUM(D10:D14)</f>
        <v>597</v>
      </c>
      <c r="E15" s="489">
        <f>G15/D15</f>
        <v>9.3082077051926291</v>
      </c>
      <c r="F15" s="488">
        <f>SUM(F10:F14)</f>
        <v>17</v>
      </c>
      <c r="G15" s="488">
        <f>SUM(G10:G14)</f>
        <v>5557</v>
      </c>
    </row>
    <row r="16" spans="1:7" s="48" customFormat="1" ht="21" customHeight="1" x14ac:dyDescent="0.25">
      <c r="A16" s="19" t="s">
        <v>7</v>
      </c>
      <c r="B16" s="19"/>
      <c r="C16" s="19"/>
      <c r="D16" s="488"/>
      <c r="E16" s="488"/>
      <c r="F16" s="488"/>
      <c r="G16" s="490"/>
    </row>
    <row r="17" spans="1:10" s="48" customFormat="1" ht="15.75" customHeight="1" x14ac:dyDescent="0.25">
      <c r="A17" s="20" t="s">
        <v>89</v>
      </c>
      <c r="B17" s="86"/>
      <c r="C17" s="86"/>
      <c r="D17" s="92">
        <f>D18+D19+D20+D21</f>
        <v>2530</v>
      </c>
      <c r="E17" s="96"/>
      <c r="F17" s="96"/>
      <c r="G17" s="490"/>
    </row>
    <row r="18" spans="1:10" s="48" customFormat="1" ht="15.75" customHeight="1" x14ac:dyDescent="0.25">
      <c r="A18" s="20" t="s">
        <v>105</v>
      </c>
      <c r="B18" s="86"/>
      <c r="C18" s="86"/>
      <c r="D18" s="92"/>
      <c r="E18" s="96"/>
      <c r="F18" s="96"/>
      <c r="G18" s="490"/>
    </row>
    <row r="19" spans="1:10" s="48" customFormat="1" ht="30" x14ac:dyDescent="0.25">
      <c r="A19" s="20" t="s">
        <v>124</v>
      </c>
      <c r="B19" s="86"/>
      <c r="C19" s="86"/>
      <c r="D19" s="92"/>
      <c r="E19" s="96"/>
      <c r="F19" s="96"/>
      <c r="G19" s="490"/>
    </row>
    <row r="20" spans="1:10" s="48" customFormat="1" ht="30" x14ac:dyDescent="0.25">
      <c r="A20" s="20" t="s">
        <v>125</v>
      </c>
      <c r="B20" s="86"/>
      <c r="C20" s="86"/>
      <c r="D20" s="92">
        <v>30</v>
      </c>
      <c r="E20" s="96"/>
      <c r="F20" s="96"/>
      <c r="G20" s="490"/>
    </row>
    <row r="21" spans="1:10" s="48" customFormat="1" x14ac:dyDescent="0.25">
      <c r="A21" s="20" t="s">
        <v>126</v>
      </c>
      <c r="B21" s="86"/>
      <c r="C21" s="86"/>
      <c r="D21" s="92">
        <v>2500</v>
      </c>
      <c r="E21" s="96"/>
      <c r="F21" s="96"/>
      <c r="G21" s="490"/>
      <c r="I21" s="313"/>
    </row>
    <row r="22" spans="1:10" s="48" customFormat="1" x14ac:dyDescent="0.25">
      <c r="A22" s="26" t="s">
        <v>87</v>
      </c>
      <c r="B22" s="86"/>
      <c r="C22" s="86"/>
      <c r="D22" s="92">
        <v>6500</v>
      </c>
      <c r="E22" s="96"/>
      <c r="F22" s="96"/>
      <c r="G22" s="490"/>
    </row>
    <row r="23" spans="1:10" s="48" customFormat="1" x14ac:dyDescent="0.25">
      <c r="A23" s="288" t="s">
        <v>104</v>
      </c>
      <c r="B23" s="86"/>
      <c r="C23" s="86"/>
      <c r="D23" s="92">
        <v>6000</v>
      </c>
      <c r="E23" s="96"/>
      <c r="F23" s="96"/>
      <c r="G23" s="490"/>
    </row>
    <row r="24" spans="1:10" s="48" customFormat="1" ht="18" customHeight="1" x14ac:dyDescent="0.25">
      <c r="A24" s="21" t="s">
        <v>93</v>
      </c>
      <c r="B24" s="177"/>
      <c r="C24" s="177"/>
      <c r="D24" s="86">
        <f>D17+ROUND(D22*3.2,0)</f>
        <v>23330</v>
      </c>
      <c r="E24" s="96"/>
      <c r="F24" s="96"/>
      <c r="G24" s="490"/>
      <c r="J24" s="313"/>
    </row>
    <row r="25" spans="1:10" s="48" customFormat="1" x14ac:dyDescent="0.25">
      <c r="A25" s="19" t="s">
        <v>116</v>
      </c>
      <c r="B25" s="9"/>
      <c r="C25" s="301"/>
      <c r="D25" s="146"/>
      <c r="E25" s="96"/>
      <c r="F25" s="96"/>
      <c r="G25" s="490"/>
      <c r="J25" s="313"/>
    </row>
    <row r="26" spans="1:10" s="48" customFormat="1" x14ac:dyDescent="0.25">
      <c r="A26" s="20" t="s">
        <v>89</v>
      </c>
      <c r="B26" s="9"/>
      <c r="C26" s="129"/>
      <c r="D26" s="146">
        <f>D27+D28+D33+D39+D40+D41+D42</f>
        <v>4253</v>
      </c>
      <c r="E26" s="96"/>
      <c r="F26" s="96"/>
      <c r="G26" s="490"/>
      <c r="J26" s="313"/>
    </row>
    <row r="27" spans="1:10" s="48" customFormat="1" x14ac:dyDescent="0.25">
      <c r="A27" s="20" t="s">
        <v>105</v>
      </c>
      <c r="B27" s="9"/>
      <c r="C27" s="129"/>
      <c r="D27" s="146"/>
      <c r="E27" s="96"/>
      <c r="F27" s="96"/>
      <c r="G27" s="490"/>
      <c r="J27" s="313"/>
    </row>
    <row r="28" spans="1:10" s="48" customFormat="1" ht="33.75" customHeight="1" x14ac:dyDescent="0.25">
      <c r="A28" s="20" t="s">
        <v>106</v>
      </c>
      <c r="B28" s="9"/>
      <c r="C28" s="129"/>
      <c r="D28" s="146">
        <f>D29+D30+D31+D32</f>
        <v>668</v>
      </c>
      <c r="E28" s="96"/>
      <c r="F28" s="96"/>
      <c r="G28" s="490"/>
      <c r="J28" s="313"/>
    </row>
    <row r="29" spans="1:10" s="48" customFormat="1" ht="30" x14ac:dyDescent="0.25">
      <c r="A29" s="20" t="s">
        <v>107</v>
      </c>
      <c r="B29" s="9"/>
      <c r="C29" s="92">
        <v>313</v>
      </c>
      <c r="D29" s="92">
        <v>313</v>
      </c>
      <c r="E29" s="96"/>
      <c r="F29" s="96"/>
      <c r="G29" s="490"/>
      <c r="J29" s="313"/>
    </row>
    <row r="30" spans="1:10" s="48" customFormat="1" ht="30" x14ac:dyDescent="0.25">
      <c r="A30" s="20" t="s">
        <v>108</v>
      </c>
      <c r="B30" s="9"/>
      <c r="C30" s="86"/>
      <c r="D30" s="92">
        <v>95</v>
      </c>
      <c r="E30" s="96"/>
      <c r="F30" s="96"/>
      <c r="G30" s="490"/>
      <c r="J30" s="313"/>
    </row>
    <row r="31" spans="1:10" s="48" customFormat="1" ht="45" x14ac:dyDescent="0.25">
      <c r="A31" s="20" t="s">
        <v>110</v>
      </c>
      <c r="B31" s="9"/>
      <c r="C31" s="92">
        <v>7</v>
      </c>
      <c r="D31" s="92">
        <v>62</v>
      </c>
      <c r="E31" s="96"/>
      <c r="F31" s="96"/>
      <c r="G31" s="490"/>
      <c r="J31" s="313"/>
    </row>
    <row r="32" spans="1:10" s="48" customFormat="1" ht="27" customHeight="1" x14ac:dyDescent="0.25">
      <c r="A32" s="20" t="s">
        <v>109</v>
      </c>
      <c r="B32" s="9"/>
      <c r="C32" s="92">
        <v>23</v>
      </c>
      <c r="D32" s="92">
        <v>198</v>
      </c>
      <c r="E32" s="96"/>
      <c r="F32" s="96"/>
      <c r="G32" s="490"/>
      <c r="J32" s="313"/>
    </row>
    <row r="33" spans="1:10" s="48" customFormat="1" ht="45" x14ac:dyDescent="0.25">
      <c r="A33" s="20" t="s">
        <v>127</v>
      </c>
      <c r="B33" s="9"/>
      <c r="C33" s="129"/>
      <c r="D33" s="146">
        <f>D34+D35+D36+D37+D38</f>
        <v>3585</v>
      </c>
      <c r="E33" s="96"/>
      <c r="F33" s="96"/>
      <c r="G33" s="490"/>
      <c r="J33" s="313"/>
    </row>
    <row r="34" spans="1:10" s="48" customFormat="1" ht="30" x14ac:dyDescent="0.25">
      <c r="A34" s="20" t="s">
        <v>128</v>
      </c>
      <c r="B34" s="9"/>
      <c r="C34" s="86"/>
      <c r="D34" s="92">
        <v>200</v>
      </c>
      <c r="E34" s="96"/>
      <c r="F34" s="96"/>
      <c r="G34" s="490"/>
      <c r="J34" s="313"/>
    </row>
    <row r="35" spans="1:10" s="48" customFormat="1" ht="60" x14ac:dyDescent="0.25">
      <c r="A35" s="20" t="s">
        <v>129</v>
      </c>
      <c r="B35" s="9"/>
      <c r="C35" s="92">
        <v>405</v>
      </c>
      <c r="D35" s="92">
        <v>2028</v>
      </c>
      <c r="E35" s="96"/>
      <c r="F35" s="96"/>
      <c r="G35" s="490"/>
      <c r="J35" s="313"/>
    </row>
    <row r="36" spans="1:10" s="48" customFormat="1" ht="45" x14ac:dyDescent="0.25">
      <c r="A36" s="20" t="s">
        <v>130</v>
      </c>
      <c r="B36" s="9"/>
      <c r="C36" s="92">
        <v>210</v>
      </c>
      <c r="D36" s="92">
        <v>297</v>
      </c>
      <c r="E36" s="96"/>
      <c r="F36" s="96"/>
      <c r="G36" s="490"/>
      <c r="J36" s="313"/>
    </row>
    <row r="37" spans="1:10" s="48" customFormat="1" ht="30" x14ac:dyDescent="0.25">
      <c r="A37" s="20" t="s">
        <v>131</v>
      </c>
      <c r="B37" s="9"/>
      <c r="C37" s="92">
        <v>125</v>
      </c>
      <c r="D37" s="92">
        <v>935</v>
      </c>
      <c r="E37" s="96"/>
      <c r="F37" s="96"/>
      <c r="G37" s="490"/>
      <c r="J37" s="313"/>
    </row>
    <row r="38" spans="1:10" s="48" customFormat="1" ht="30" x14ac:dyDescent="0.25">
      <c r="A38" s="20" t="s">
        <v>132</v>
      </c>
      <c r="B38" s="9"/>
      <c r="C38" s="92">
        <v>125</v>
      </c>
      <c r="D38" s="92">
        <v>125</v>
      </c>
      <c r="E38" s="96"/>
      <c r="F38" s="96"/>
      <c r="G38" s="490"/>
      <c r="J38" s="313"/>
    </row>
    <row r="39" spans="1:10" s="48" customFormat="1" ht="45" hidden="1" x14ac:dyDescent="0.25">
      <c r="A39" s="20" t="s">
        <v>133</v>
      </c>
      <c r="B39" s="9"/>
      <c r="C39" s="129"/>
      <c r="D39" s="146"/>
      <c r="E39" s="96"/>
      <c r="F39" s="96"/>
      <c r="G39" s="490"/>
      <c r="J39" s="313"/>
    </row>
    <row r="40" spans="1:10" s="48" customFormat="1" ht="30" hidden="1" x14ac:dyDescent="0.25">
      <c r="A40" s="20" t="s">
        <v>134</v>
      </c>
      <c r="B40" s="9"/>
      <c r="C40" s="129"/>
      <c r="D40" s="146"/>
      <c r="E40" s="96"/>
      <c r="F40" s="96"/>
      <c r="G40" s="490"/>
      <c r="J40" s="313"/>
    </row>
    <row r="41" spans="1:10" s="48" customFormat="1" ht="30" hidden="1" x14ac:dyDescent="0.25">
      <c r="A41" s="20" t="s">
        <v>135</v>
      </c>
      <c r="B41" s="9"/>
      <c r="C41" s="129"/>
      <c r="D41" s="146"/>
      <c r="E41" s="96"/>
      <c r="F41" s="96"/>
      <c r="G41" s="490"/>
      <c r="J41" s="313"/>
    </row>
    <row r="42" spans="1:10" s="48" customFormat="1" hidden="1" x14ac:dyDescent="0.25">
      <c r="A42" s="20" t="s">
        <v>136</v>
      </c>
      <c r="B42" s="9"/>
      <c r="C42" s="129"/>
      <c r="D42" s="146"/>
      <c r="E42" s="96"/>
      <c r="F42" s="96"/>
      <c r="G42" s="490"/>
      <c r="J42" s="313"/>
    </row>
    <row r="43" spans="1:10" s="48" customFormat="1" x14ac:dyDescent="0.25">
      <c r="A43" s="26" t="s">
        <v>87</v>
      </c>
      <c r="B43" s="9"/>
      <c r="C43" s="301"/>
      <c r="D43" s="146"/>
      <c r="E43" s="96"/>
      <c r="F43" s="96"/>
      <c r="G43" s="490"/>
      <c r="J43" s="313"/>
    </row>
    <row r="44" spans="1:10" s="48" customFormat="1" hidden="1" x14ac:dyDescent="0.25">
      <c r="A44" s="288" t="s">
        <v>104</v>
      </c>
      <c r="B44" s="9"/>
      <c r="C44" s="301"/>
      <c r="D44" s="146"/>
      <c r="E44" s="96"/>
      <c r="F44" s="96"/>
      <c r="G44" s="490"/>
      <c r="J44" s="313"/>
    </row>
    <row r="45" spans="1:10" s="48" customFormat="1" ht="30" x14ac:dyDescent="0.25">
      <c r="A45" s="26" t="s">
        <v>88</v>
      </c>
      <c r="B45" s="9"/>
      <c r="C45" s="301"/>
      <c r="D45" s="146">
        <v>2110</v>
      </c>
      <c r="E45" s="96"/>
      <c r="F45" s="96"/>
      <c r="G45" s="490"/>
      <c r="J45" s="313"/>
    </row>
    <row r="46" spans="1:10" s="48" customFormat="1" ht="24" hidden="1" customHeight="1" x14ac:dyDescent="0.25">
      <c r="A46" s="288" t="s">
        <v>227</v>
      </c>
      <c r="B46" s="9"/>
      <c r="C46" s="301"/>
      <c r="D46" s="146"/>
      <c r="E46" s="96"/>
      <c r="F46" s="96"/>
      <c r="G46" s="490"/>
      <c r="J46" s="313"/>
    </row>
    <row r="47" spans="1:10" s="48" customFormat="1" x14ac:dyDescent="0.25">
      <c r="A47" s="21" t="s">
        <v>115</v>
      </c>
      <c r="B47" s="9"/>
      <c r="C47" s="301"/>
      <c r="D47" s="130">
        <f>D26+ROUND(D43*3.2,0)+D45</f>
        <v>6363</v>
      </c>
      <c r="E47" s="96"/>
      <c r="F47" s="96"/>
      <c r="G47" s="490"/>
      <c r="J47" s="313"/>
    </row>
    <row r="48" spans="1:10" s="48" customFormat="1" ht="17.25" customHeight="1" x14ac:dyDescent="0.25">
      <c r="A48" s="290" t="s">
        <v>114</v>
      </c>
      <c r="B48" s="9"/>
      <c r="C48" s="301"/>
      <c r="D48" s="130">
        <f>D24+D47</f>
        <v>29693</v>
      </c>
      <c r="E48" s="96"/>
      <c r="F48" s="96"/>
      <c r="G48" s="490"/>
      <c r="J48" s="313"/>
    </row>
    <row r="49" spans="1:216" s="48" customFormat="1" x14ac:dyDescent="0.25">
      <c r="A49" s="121" t="s">
        <v>8</v>
      </c>
      <c r="B49" s="23"/>
      <c r="C49" s="23"/>
      <c r="D49" s="11"/>
      <c r="E49" s="10"/>
      <c r="F49" s="490"/>
      <c r="G49" s="490"/>
    </row>
    <row r="50" spans="1:216" s="48" customFormat="1" x14ac:dyDescent="0.25">
      <c r="A50" s="23" t="s">
        <v>96</v>
      </c>
      <c r="B50" s="23"/>
      <c r="C50" s="23"/>
      <c r="D50" s="11"/>
      <c r="E50" s="10"/>
      <c r="F50" s="490"/>
      <c r="G50" s="490"/>
    </row>
    <row r="51" spans="1:216" s="48" customFormat="1" x14ac:dyDescent="0.25">
      <c r="A51" s="13" t="s">
        <v>24</v>
      </c>
      <c r="B51" s="27">
        <v>300</v>
      </c>
      <c r="C51" s="27"/>
      <c r="D51" s="27">
        <v>300</v>
      </c>
      <c r="E51" s="81">
        <v>11</v>
      </c>
      <c r="F51" s="27">
        <f>ROUND(G51/B51,0)</f>
        <v>11</v>
      </c>
      <c r="G51" s="27">
        <f>ROUND(D51*E51,0)</f>
        <v>3300</v>
      </c>
    </row>
    <row r="52" spans="1:216" s="48" customFormat="1" x14ac:dyDescent="0.25">
      <c r="A52" s="13" t="s">
        <v>13</v>
      </c>
      <c r="B52" s="27">
        <v>300</v>
      </c>
      <c r="C52" s="27"/>
      <c r="D52" s="27">
        <v>110</v>
      </c>
      <c r="E52" s="81">
        <v>9</v>
      </c>
      <c r="F52" s="27">
        <f>ROUND(G52/B52,0)</f>
        <v>3</v>
      </c>
      <c r="G52" s="27">
        <f>ROUND(D52*E52,0)</f>
        <v>990</v>
      </c>
    </row>
    <row r="53" spans="1:216" s="48" customFormat="1" x14ac:dyDescent="0.25">
      <c r="A53" s="23" t="s">
        <v>10</v>
      </c>
      <c r="B53" s="23"/>
      <c r="C53" s="23"/>
      <c r="D53" s="14">
        <f>D51+D52</f>
        <v>410</v>
      </c>
      <c r="E53" s="10">
        <f>G53/D53</f>
        <v>10.463414634146341</v>
      </c>
      <c r="F53" s="490">
        <f>F51+F52</f>
        <v>14</v>
      </c>
      <c r="G53" s="490">
        <f>G51+G52</f>
        <v>4290</v>
      </c>
    </row>
    <row r="54" spans="1:216" s="48" customFormat="1" x14ac:dyDescent="0.25">
      <c r="A54" s="23" t="s">
        <v>63</v>
      </c>
      <c r="B54" s="23"/>
      <c r="C54" s="23"/>
      <c r="D54" s="14"/>
      <c r="E54" s="10"/>
      <c r="F54" s="490"/>
      <c r="G54" s="490"/>
    </row>
    <row r="55" spans="1:216" s="48" customFormat="1" x14ac:dyDescent="0.25">
      <c r="A55" s="232" t="s">
        <v>97</v>
      </c>
      <c r="B55" s="27">
        <v>240</v>
      </c>
      <c r="C55" s="27"/>
      <c r="D55" s="27">
        <v>25</v>
      </c>
      <c r="E55" s="81">
        <v>8</v>
      </c>
      <c r="F55" s="27">
        <f>ROUND(G55/B55,0)</f>
        <v>1</v>
      </c>
      <c r="G55" s="27">
        <f>ROUND(D55*E55,0)</f>
        <v>200</v>
      </c>
    </row>
    <row r="56" spans="1:216" s="48" customFormat="1" x14ac:dyDescent="0.25">
      <c r="A56" s="88" t="s">
        <v>98</v>
      </c>
      <c r="B56" s="491"/>
      <c r="C56" s="27"/>
      <c r="D56" s="93">
        <f>D55</f>
        <v>25</v>
      </c>
      <c r="E56" s="492">
        <f t="shared" ref="E56:G56" si="0">E55</f>
        <v>8</v>
      </c>
      <c r="F56" s="93">
        <f t="shared" si="0"/>
        <v>1</v>
      </c>
      <c r="G56" s="93">
        <f t="shared" si="0"/>
        <v>200</v>
      </c>
    </row>
    <row r="57" spans="1:216" ht="19.5" customHeight="1" x14ac:dyDescent="0.25">
      <c r="A57" s="239" t="s">
        <v>84</v>
      </c>
      <c r="B57" s="491"/>
      <c r="C57" s="27"/>
      <c r="D57" s="14">
        <f>D53+D56</f>
        <v>435</v>
      </c>
      <c r="E57" s="10">
        <f>G57/D57</f>
        <v>10.321839080459769</v>
      </c>
      <c r="F57" s="490">
        <f t="shared" ref="F57:G57" si="1">F53+F56</f>
        <v>15</v>
      </c>
      <c r="G57" s="490">
        <f t="shared" si="1"/>
        <v>4490</v>
      </c>
    </row>
    <row r="58" spans="1:216" s="48" customFormat="1" ht="18" customHeight="1" x14ac:dyDescent="0.25">
      <c r="A58" s="493" t="s">
        <v>145</v>
      </c>
      <c r="B58" s="491"/>
      <c r="C58" s="27"/>
      <c r="D58" s="320">
        <f>D59+D61</f>
        <v>2000</v>
      </c>
      <c r="E58" s="318"/>
      <c r="F58" s="318"/>
      <c r="G58" s="318"/>
      <c r="H58" s="494"/>
      <c r="I58" s="494"/>
      <c r="J58" s="494"/>
      <c r="K58" s="494"/>
      <c r="L58" s="494"/>
      <c r="M58" s="494"/>
      <c r="N58" s="494"/>
      <c r="O58" s="494"/>
      <c r="P58" s="494"/>
      <c r="Q58" s="494"/>
      <c r="R58" s="494"/>
      <c r="S58" s="494"/>
      <c r="T58" s="494"/>
      <c r="U58" s="494"/>
      <c r="V58" s="494"/>
      <c r="W58" s="494"/>
      <c r="X58" s="494"/>
      <c r="Y58" s="494"/>
      <c r="Z58" s="494"/>
      <c r="AA58" s="494"/>
      <c r="AB58" s="494"/>
      <c r="AC58" s="494"/>
      <c r="AD58" s="494"/>
      <c r="AE58" s="494"/>
      <c r="AF58" s="494"/>
      <c r="AG58" s="494"/>
      <c r="AH58" s="494"/>
      <c r="AI58" s="494"/>
      <c r="AJ58" s="494"/>
      <c r="AK58" s="494"/>
      <c r="AL58" s="494"/>
      <c r="AM58" s="494"/>
      <c r="AN58" s="494"/>
      <c r="AO58" s="494"/>
      <c r="AP58" s="494"/>
      <c r="AQ58" s="494"/>
      <c r="AR58" s="494"/>
      <c r="AS58" s="494"/>
      <c r="AT58" s="494"/>
      <c r="AU58" s="494"/>
      <c r="AV58" s="494"/>
      <c r="AW58" s="494"/>
      <c r="AX58" s="494"/>
      <c r="AY58" s="494"/>
      <c r="AZ58" s="494"/>
      <c r="BA58" s="494"/>
      <c r="BB58" s="494"/>
      <c r="BC58" s="494"/>
      <c r="BD58" s="494"/>
      <c r="BE58" s="494"/>
      <c r="BF58" s="494"/>
      <c r="BG58" s="494"/>
      <c r="BH58" s="494"/>
      <c r="BI58" s="494"/>
      <c r="BJ58" s="494"/>
      <c r="BK58" s="494"/>
      <c r="BL58" s="494"/>
      <c r="BM58" s="494"/>
      <c r="BN58" s="494"/>
      <c r="BO58" s="494"/>
      <c r="BP58" s="494"/>
      <c r="BQ58" s="494"/>
      <c r="BR58" s="494"/>
      <c r="BS58" s="494"/>
      <c r="BT58" s="494"/>
      <c r="BU58" s="494"/>
      <c r="BV58" s="494"/>
      <c r="BW58" s="494"/>
      <c r="BX58" s="494"/>
      <c r="BY58" s="494"/>
      <c r="BZ58" s="494"/>
      <c r="CA58" s="494"/>
      <c r="CB58" s="494"/>
      <c r="CC58" s="494"/>
      <c r="CD58" s="494"/>
      <c r="CE58" s="494"/>
      <c r="CF58" s="494"/>
      <c r="CG58" s="494"/>
      <c r="CH58" s="494"/>
      <c r="CI58" s="494"/>
      <c r="CJ58" s="494"/>
      <c r="CK58" s="494"/>
      <c r="CL58" s="494"/>
      <c r="CM58" s="494"/>
      <c r="CN58" s="494"/>
      <c r="CO58" s="494"/>
      <c r="CP58" s="494"/>
      <c r="CQ58" s="494"/>
      <c r="CR58" s="494"/>
      <c r="CS58" s="494"/>
      <c r="CT58" s="494"/>
      <c r="CU58" s="494"/>
      <c r="CV58" s="494"/>
      <c r="CW58" s="494"/>
      <c r="CX58" s="494"/>
      <c r="CY58" s="494"/>
      <c r="CZ58" s="494"/>
      <c r="DA58" s="494"/>
      <c r="DB58" s="494"/>
      <c r="DC58" s="494"/>
      <c r="DD58" s="494"/>
      <c r="DE58" s="494"/>
      <c r="DF58" s="494"/>
      <c r="DG58" s="494"/>
      <c r="DH58" s="494"/>
      <c r="DI58" s="494"/>
      <c r="DJ58" s="494"/>
      <c r="DK58" s="494"/>
      <c r="DL58" s="494"/>
      <c r="DM58" s="494"/>
      <c r="DN58" s="494"/>
      <c r="DO58" s="494"/>
      <c r="DP58" s="494"/>
      <c r="DQ58" s="494"/>
      <c r="DR58" s="494"/>
      <c r="DS58" s="494"/>
      <c r="DT58" s="494"/>
      <c r="DU58" s="494"/>
      <c r="DV58" s="494"/>
      <c r="DW58" s="494"/>
      <c r="DX58" s="494"/>
      <c r="DY58" s="494"/>
      <c r="DZ58" s="494"/>
      <c r="EA58" s="494"/>
      <c r="EB58" s="494"/>
      <c r="EC58" s="494"/>
      <c r="ED58" s="494"/>
      <c r="EE58" s="494"/>
      <c r="EF58" s="494"/>
      <c r="EG58" s="494"/>
      <c r="EH58" s="494"/>
      <c r="EI58" s="494"/>
      <c r="EJ58" s="494"/>
      <c r="EK58" s="494"/>
      <c r="EL58" s="494"/>
      <c r="EM58" s="494"/>
      <c r="EN58" s="494"/>
      <c r="EO58" s="494"/>
      <c r="EP58" s="494"/>
      <c r="EQ58" s="494"/>
      <c r="ER58" s="494"/>
      <c r="ES58" s="494"/>
      <c r="ET58" s="494"/>
      <c r="EU58" s="494"/>
      <c r="EV58" s="494"/>
      <c r="EW58" s="494"/>
      <c r="EX58" s="494"/>
      <c r="EY58" s="494"/>
      <c r="EZ58" s="494"/>
      <c r="FA58" s="494"/>
      <c r="FB58" s="494"/>
      <c r="FC58" s="494"/>
      <c r="FD58" s="494"/>
      <c r="FE58" s="494"/>
      <c r="FF58" s="494"/>
      <c r="FG58" s="494"/>
      <c r="FH58" s="494"/>
      <c r="FI58" s="494"/>
      <c r="FJ58" s="494"/>
      <c r="FK58" s="494"/>
      <c r="FL58" s="494"/>
      <c r="FM58" s="494"/>
      <c r="FN58" s="494"/>
      <c r="FO58" s="494"/>
      <c r="FP58" s="494"/>
      <c r="FQ58" s="494"/>
      <c r="FR58" s="494"/>
      <c r="FS58" s="494"/>
      <c r="FT58" s="494"/>
      <c r="FU58" s="494"/>
      <c r="FV58" s="494"/>
      <c r="FW58" s="494"/>
      <c r="FX58" s="494"/>
      <c r="FY58" s="494"/>
      <c r="FZ58" s="494"/>
      <c r="GA58" s="494"/>
      <c r="GB58" s="494"/>
      <c r="GC58" s="494"/>
      <c r="GD58" s="494"/>
      <c r="GE58" s="494"/>
      <c r="GF58" s="494"/>
      <c r="GG58" s="494"/>
      <c r="GH58" s="494"/>
      <c r="GI58" s="494"/>
      <c r="GJ58" s="494"/>
      <c r="GK58" s="494"/>
      <c r="GL58" s="494"/>
      <c r="GM58" s="494"/>
      <c r="GN58" s="494"/>
      <c r="GO58" s="494"/>
      <c r="GP58" s="494"/>
      <c r="GQ58" s="494"/>
      <c r="GR58" s="494"/>
      <c r="GS58" s="494"/>
      <c r="GT58" s="494"/>
      <c r="GU58" s="494"/>
      <c r="GV58" s="494"/>
      <c r="GW58" s="494"/>
      <c r="GX58" s="494"/>
      <c r="GY58" s="494"/>
      <c r="GZ58" s="494"/>
      <c r="HA58" s="494"/>
      <c r="HB58" s="494"/>
      <c r="HC58" s="494"/>
      <c r="HD58" s="494"/>
      <c r="HE58" s="494"/>
      <c r="HF58" s="494"/>
      <c r="HG58" s="494"/>
      <c r="HH58" s="494"/>
    </row>
    <row r="59" spans="1:216" x14ac:dyDescent="0.25">
      <c r="A59" s="277" t="s">
        <v>140</v>
      </c>
      <c r="B59" s="491"/>
      <c r="C59" s="27"/>
      <c r="D59" s="320">
        <f>D60</f>
        <v>1998</v>
      </c>
      <c r="E59" s="318"/>
      <c r="F59" s="27"/>
      <c r="G59" s="318"/>
    </row>
    <row r="60" spans="1:216" x14ac:dyDescent="0.25">
      <c r="A60" s="325" t="s">
        <v>141</v>
      </c>
      <c r="B60" s="491"/>
      <c r="C60" s="27"/>
      <c r="D60" s="318">
        <v>1998</v>
      </c>
      <c r="E60" s="318"/>
      <c r="F60" s="27"/>
      <c r="G60" s="318"/>
    </row>
    <row r="61" spans="1:216" x14ac:dyDescent="0.25">
      <c r="A61" s="277" t="s">
        <v>142</v>
      </c>
      <c r="B61" s="491"/>
      <c r="C61" s="27"/>
      <c r="D61" s="495">
        <f>D62+D63</f>
        <v>2</v>
      </c>
      <c r="E61" s="318"/>
      <c r="F61" s="27"/>
      <c r="G61" s="318"/>
    </row>
    <row r="62" spans="1:216" ht="30" x14ac:dyDescent="0.25">
      <c r="A62" s="325" t="s">
        <v>143</v>
      </c>
      <c r="B62" s="491"/>
      <c r="C62" s="27"/>
      <c r="D62" s="496">
        <v>2</v>
      </c>
      <c r="E62" s="318"/>
      <c r="F62" s="318"/>
      <c r="G62" s="318"/>
    </row>
    <row r="63" spans="1:216" ht="18.75" customHeight="1" thickBot="1" x14ac:dyDescent="0.3">
      <c r="A63" s="326" t="s">
        <v>144</v>
      </c>
      <c r="B63" s="327"/>
      <c r="C63" s="327"/>
      <c r="D63" s="327"/>
      <c r="E63" s="327"/>
      <c r="F63" s="327"/>
      <c r="G63" s="327"/>
    </row>
    <row r="67" spans="1:1" x14ac:dyDescent="0.25">
      <c r="A67" s="5"/>
    </row>
    <row r="70" spans="1:1" x14ac:dyDescent="0.25">
      <c r="A70" s="5"/>
    </row>
    <row r="129" spans="4:4" x14ac:dyDescent="0.25">
      <c r="D129" s="4">
        <v>1255</v>
      </c>
    </row>
    <row r="131" spans="4:4" x14ac:dyDescent="0.25">
      <c r="D131" s="4">
        <v>1225</v>
      </c>
    </row>
    <row r="155" spans="4:4" x14ac:dyDescent="0.25">
      <c r="D155" s="4">
        <f>D156/4/3.2</f>
        <v>173.671875</v>
      </c>
    </row>
    <row r="156" spans="4:4" x14ac:dyDescent="0.25">
      <c r="D156" s="4">
        <v>2223</v>
      </c>
    </row>
    <row r="166" spans="4:4" x14ac:dyDescent="0.25">
      <c r="D166" s="4">
        <v>2223</v>
      </c>
    </row>
    <row r="186" spans="4:4" x14ac:dyDescent="0.25">
      <c r="D186" s="4">
        <v>230</v>
      </c>
    </row>
    <row r="188" spans="4:4" x14ac:dyDescent="0.25">
      <c r="D188" s="4">
        <v>140</v>
      </c>
    </row>
    <row r="190" spans="4:4" x14ac:dyDescent="0.25">
      <c r="D190" s="4">
        <v>80</v>
      </c>
    </row>
    <row r="191" spans="4:4" x14ac:dyDescent="0.25">
      <c r="D191" s="4">
        <v>80</v>
      </c>
    </row>
    <row r="196" spans="4:4" x14ac:dyDescent="0.25">
      <c r="D196" s="4">
        <v>200</v>
      </c>
    </row>
    <row r="197" spans="4:4" x14ac:dyDescent="0.25">
      <c r="D197" s="4">
        <v>200</v>
      </c>
    </row>
    <row r="198" spans="4:4" x14ac:dyDescent="0.25">
      <c r="D198" s="4">
        <v>55</v>
      </c>
    </row>
    <row r="199" spans="4:4" x14ac:dyDescent="0.25">
      <c r="D199" s="4">
        <v>700</v>
      </c>
    </row>
    <row r="203" spans="4:4" x14ac:dyDescent="0.25">
      <c r="D203" s="4">
        <v>30</v>
      </c>
    </row>
    <row r="204" spans="4:4" x14ac:dyDescent="0.25">
      <c r="D204" s="4">
        <v>13</v>
      </c>
    </row>
    <row r="205" spans="4:4" x14ac:dyDescent="0.25">
      <c r="D205" s="4">
        <v>13</v>
      </c>
    </row>
    <row r="206" spans="4:4" x14ac:dyDescent="0.25">
      <c r="D206" s="4">
        <v>30</v>
      </c>
    </row>
    <row r="207" spans="4:4" x14ac:dyDescent="0.25">
      <c r="D207" s="4">
        <v>35</v>
      </c>
    </row>
    <row r="212" spans="4:4" x14ac:dyDescent="0.25">
      <c r="D212" s="4">
        <v>125</v>
      </c>
    </row>
    <row r="213" spans="4:4" x14ac:dyDescent="0.25">
      <c r="D213" s="4">
        <v>125</v>
      </c>
    </row>
    <row r="219" spans="4:4" x14ac:dyDescent="0.25">
      <c r="D219" s="4">
        <v>40</v>
      </c>
    </row>
    <row r="220" spans="4:4" x14ac:dyDescent="0.25">
      <c r="D220" s="4">
        <v>150</v>
      </c>
    </row>
    <row r="221" spans="4:4" x14ac:dyDescent="0.25">
      <c r="D221" s="4">
        <v>40</v>
      </c>
    </row>
    <row r="222" spans="4:4" x14ac:dyDescent="0.25">
      <c r="D222" s="4">
        <v>13</v>
      </c>
    </row>
    <row r="223" spans="4:4" x14ac:dyDescent="0.25">
      <c r="D223" s="4">
        <v>40</v>
      </c>
    </row>
    <row r="224" spans="4:4" x14ac:dyDescent="0.25">
      <c r="D224" s="4">
        <v>40</v>
      </c>
    </row>
    <row r="225" spans="4:4" x14ac:dyDescent="0.25">
      <c r="D225" s="4">
        <v>80</v>
      </c>
    </row>
    <row r="226" spans="4:4" x14ac:dyDescent="0.25">
      <c r="D226" s="4">
        <v>40</v>
      </c>
    </row>
    <row r="227" spans="4:4" x14ac:dyDescent="0.25">
      <c r="D227" s="4">
        <v>20</v>
      </c>
    </row>
    <row r="234" spans="4:4" x14ac:dyDescent="0.25">
      <c r="D234" s="4">
        <f>D235/4/3.2</f>
        <v>234.375</v>
      </c>
    </row>
    <row r="235" spans="4:4" x14ac:dyDescent="0.25">
      <c r="D235" s="4">
        <v>3000</v>
      </c>
    </row>
    <row r="242" spans="4:4" x14ac:dyDescent="0.25">
      <c r="D242" s="4">
        <v>100</v>
      </c>
    </row>
    <row r="243" spans="4:4" x14ac:dyDescent="0.25">
      <c r="D243" s="4">
        <v>100</v>
      </c>
    </row>
    <row r="249" spans="4:4" x14ac:dyDescent="0.25">
      <c r="D249" s="4">
        <v>100</v>
      </c>
    </row>
    <row r="250" spans="4:4" x14ac:dyDescent="0.25">
      <c r="D250" s="4">
        <v>150</v>
      </c>
    </row>
    <row r="251" spans="4:4" x14ac:dyDescent="0.25">
      <c r="D251" s="4">
        <v>15</v>
      </c>
    </row>
    <row r="253" spans="4:4" x14ac:dyDescent="0.25">
      <c r="D253" s="4">
        <v>120</v>
      </c>
    </row>
    <row r="258" spans="4:4" x14ac:dyDescent="0.25">
      <c r="D258" s="4">
        <v>100</v>
      </c>
    </row>
    <row r="259" spans="4:4" x14ac:dyDescent="0.25">
      <c r="D259" s="4">
        <v>100</v>
      </c>
    </row>
    <row r="265" spans="4:4" x14ac:dyDescent="0.25">
      <c r="D265" s="4">
        <v>140</v>
      </c>
    </row>
    <row r="266" spans="4:4" x14ac:dyDescent="0.25">
      <c r="D266" s="4">
        <v>140</v>
      </c>
    </row>
    <row r="267" spans="4:4" x14ac:dyDescent="0.25">
      <c r="D267" s="4">
        <v>15</v>
      </c>
    </row>
    <row r="268" spans="4:4" x14ac:dyDescent="0.25">
      <c r="D268" s="4">
        <v>150</v>
      </c>
    </row>
    <row r="269" spans="4:4" x14ac:dyDescent="0.25">
      <c r="D269" s="4">
        <v>150</v>
      </c>
    </row>
    <row r="270" spans="4:4" x14ac:dyDescent="0.25">
      <c r="D270" s="4">
        <v>300</v>
      </c>
    </row>
    <row r="277" spans="4:4" x14ac:dyDescent="0.25">
      <c r="D277" s="4">
        <v>70</v>
      </c>
    </row>
    <row r="282" spans="4:4" x14ac:dyDescent="0.25">
      <c r="D282" s="4">
        <v>180</v>
      </c>
    </row>
    <row r="286" spans="4:4" x14ac:dyDescent="0.25">
      <c r="D286" s="4">
        <v>400</v>
      </c>
    </row>
    <row r="287" spans="4:4" x14ac:dyDescent="0.25">
      <c r="D287" s="4">
        <v>400</v>
      </c>
    </row>
    <row r="288" spans="4:4" x14ac:dyDescent="0.25">
      <c r="D288" s="4">
        <v>450</v>
      </c>
    </row>
  </sheetData>
  <mergeCells count="7">
    <mergeCell ref="A2:G2"/>
    <mergeCell ref="B4:B6"/>
    <mergeCell ref="C4:C6"/>
    <mergeCell ref="D4:D6"/>
    <mergeCell ref="E4:E6"/>
    <mergeCell ref="F4:F6"/>
    <mergeCell ref="G4:G6"/>
  </mergeCells>
  <pageMargins left="0.55118110236220474" right="0" top="0.35433070866141736" bottom="0.35433070866141736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449"/>
  <sheetViews>
    <sheetView zoomScale="90" zoomScaleNormal="90" zoomScaleSheetLayoutView="70" workbookViewId="0">
      <pane xSplit="3" ySplit="7" topLeftCell="D428" activePane="bottomRight" state="frozen"/>
      <selection pane="topRight" activeCell="D1" sqref="D1"/>
      <selection pane="bottomLeft" activeCell="A8" sqref="A8"/>
      <selection pane="bottomRight" activeCell="I76" sqref="I76"/>
    </sheetView>
  </sheetViews>
  <sheetFormatPr defaultColWidth="9.140625" defaultRowHeight="15" x14ac:dyDescent="0.25"/>
  <cols>
    <col min="1" max="1" width="5.85546875" style="5" hidden="1" customWidth="1"/>
    <col min="2" max="2" width="45.28515625" style="4" customWidth="1"/>
    <col min="3" max="3" width="11.140625" style="4" customWidth="1"/>
    <col min="4" max="4" width="17.140625" style="4" customWidth="1"/>
    <col min="5" max="5" width="14.42578125" style="5" customWidth="1"/>
    <col min="6" max="6" width="13.5703125" style="5" customWidth="1"/>
    <col min="7" max="7" width="11.42578125" style="5" customWidth="1"/>
    <col min="8" max="8" width="12.140625" style="5" customWidth="1"/>
    <col min="9" max="9" width="17.7109375" style="5" customWidth="1"/>
    <col min="10" max="16384" width="9.140625" style="5"/>
  </cols>
  <sheetData>
    <row r="1" spans="1:8" s="3" customFormat="1" ht="15.75" x14ac:dyDescent="0.25">
      <c r="B1" s="1"/>
      <c r="C1" s="155"/>
      <c r="D1" s="302"/>
    </row>
    <row r="2" spans="1:8" s="3" customFormat="1" ht="37.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4.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5.7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54" customHeight="1" thickBot="1" x14ac:dyDescent="0.3">
      <c r="A6" s="191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s="51" customFormat="1" ht="15.75" thickBot="1" x14ac:dyDescent="0.3">
      <c r="A7" s="109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s="6" customFormat="1" ht="15.75" hidden="1" thickBot="1" x14ac:dyDescent="0.3">
      <c r="A8" s="192"/>
      <c r="B8" s="225"/>
      <c r="C8" s="195"/>
      <c r="D8" s="195"/>
      <c r="E8" s="143"/>
      <c r="F8" s="143"/>
      <c r="G8" s="143"/>
      <c r="H8" s="143"/>
    </row>
    <row r="9" spans="1:8" s="6" customFormat="1" ht="15.75" hidden="1" thickBot="1" x14ac:dyDescent="0.3">
      <c r="A9" s="169">
        <v>2</v>
      </c>
      <c r="B9" s="7" t="s">
        <v>65</v>
      </c>
      <c r="C9" s="11"/>
      <c r="D9" s="33"/>
      <c r="E9" s="146"/>
      <c r="F9" s="146"/>
      <c r="G9" s="146"/>
      <c r="H9" s="146"/>
    </row>
    <row r="10" spans="1:8" s="6" customFormat="1" ht="15.75" hidden="1" thickBot="1" x14ac:dyDescent="0.3">
      <c r="A10" s="34"/>
      <c r="B10" s="12" t="s">
        <v>5</v>
      </c>
      <c r="C10" s="11"/>
      <c r="D10" s="33"/>
      <c r="E10" s="146"/>
      <c r="F10" s="146"/>
      <c r="G10" s="146"/>
      <c r="H10" s="146"/>
    </row>
    <row r="11" spans="1:8" s="6" customFormat="1" ht="15.75" hidden="1" thickBot="1" x14ac:dyDescent="0.3">
      <c r="A11" s="34"/>
      <c r="B11" s="13" t="s">
        <v>9</v>
      </c>
      <c r="C11" s="11">
        <v>340</v>
      </c>
      <c r="D11" s="33"/>
      <c r="E11" s="146">
        <v>3300</v>
      </c>
      <c r="F11" s="15">
        <v>7</v>
      </c>
      <c r="G11" s="146" t="e">
        <f>ROUND(#REF!/C11,0)</f>
        <v>#REF!</v>
      </c>
      <c r="H11" s="146">
        <f>ROUND(E11*F11,0)</f>
        <v>23100</v>
      </c>
    </row>
    <row r="12" spans="1:8" s="6" customFormat="1" ht="15.75" hidden="1" thickBot="1" x14ac:dyDescent="0.3">
      <c r="A12" s="34"/>
      <c r="B12" s="16" t="s">
        <v>78</v>
      </c>
      <c r="C12" s="11">
        <v>340</v>
      </c>
      <c r="D12" s="33"/>
      <c r="E12" s="146">
        <v>1645</v>
      </c>
      <c r="F12" s="15">
        <v>7</v>
      </c>
      <c r="G12" s="146" t="e">
        <f>ROUND(#REF!/C12,0)</f>
        <v>#REF!</v>
      </c>
      <c r="H12" s="146">
        <f>ROUND(E12*F12,0)</f>
        <v>11515</v>
      </c>
    </row>
    <row r="13" spans="1:8" ht="15.75" hidden="1" thickBot="1" x14ac:dyDescent="0.3">
      <c r="A13" s="31"/>
      <c r="B13" s="17" t="s">
        <v>6</v>
      </c>
      <c r="C13" s="9">
        <v>340</v>
      </c>
      <c r="D13" s="301"/>
      <c r="E13" s="130">
        <f>SUM(E11:E12)</f>
        <v>4945</v>
      </c>
      <c r="F13" s="158" t="e">
        <f>#REF!/#REF!</f>
        <v>#REF!</v>
      </c>
      <c r="G13" s="130" t="e">
        <f>SUM(G11:G12)</f>
        <v>#REF!</v>
      </c>
      <c r="H13" s="130">
        <f>SUM(H11:H12)</f>
        <v>34615</v>
      </c>
    </row>
    <row r="14" spans="1:8" ht="33" hidden="1" customHeight="1" x14ac:dyDescent="0.25">
      <c r="A14" s="31"/>
      <c r="B14" s="82" t="s">
        <v>153</v>
      </c>
      <c r="C14" s="9"/>
      <c r="D14" s="301"/>
      <c r="E14" s="146">
        <v>4800</v>
      </c>
      <c r="F14" s="158"/>
      <c r="G14" s="130"/>
      <c r="H14" s="130"/>
    </row>
    <row r="15" spans="1:8" ht="15.75" hidden="1" thickBot="1" x14ac:dyDescent="0.3">
      <c r="A15" s="31"/>
      <c r="B15" s="121" t="s">
        <v>8</v>
      </c>
      <c r="C15" s="37"/>
      <c r="D15" s="299"/>
      <c r="E15" s="293"/>
      <c r="F15" s="293"/>
      <c r="G15" s="293"/>
      <c r="H15" s="293"/>
    </row>
    <row r="16" spans="1:8" ht="15.75" hidden="1" thickBot="1" x14ac:dyDescent="0.3">
      <c r="A16" s="31"/>
      <c r="B16" s="23" t="s">
        <v>96</v>
      </c>
      <c r="C16" s="37"/>
      <c r="D16" s="299"/>
      <c r="E16" s="293"/>
      <c r="F16" s="293"/>
      <c r="G16" s="293"/>
      <c r="H16" s="293"/>
    </row>
    <row r="17" spans="1:8" ht="15.75" hidden="1" thickBot="1" x14ac:dyDescent="0.3">
      <c r="A17" s="31"/>
      <c r="B17" s="122" t="s">
        <v>9</v>
      </c>
      <c r="C17" s="37">
        <v>300</v>
      </c>
      <c r="D17" s="299"/>
      <c r="E17" s="293">
        <v>810</v>
      </c>
      <c r="F17" s="252">
        <v>7</v>
      </c>
      <c r="G17" s="293" t="e">
        <f>ROUND(#REF!/C17,0)</f>
        <v>#REF!</v>
      </c>
      <c r="H17" s="293">
        <f>ROUND(E17*F17,0)</f>
        <v>5670</v>
      </c>
    </row>
    <row r="18" spans="1:8" ht="15.75" hidden="1" thickBot="1" x14ac:dyDescent="0.3">
      <c r="A18" s="31"/>
      <c r="B18" s="122" t="s">
        <v>78</v>
      </c>
      <c r="C18" s="37">
        <v>300</v>
      </c>
      <c r="D18" s="299"/>
      <c r="E18" s="293">
        <v>470</v>
      </c>
      <c r="F18" s="252">
        <v>7</v>
      </c>
      <c r="G18" s="293" t="e">
        <f>ROUND(#REF!/C18,0)</f>
        <v>#REF!</v>
      </c>
      <c r="H18" s="293">
        <f>ROUND(E18*F18,0)</f>
        <v>3290</v>
      </c>
    </row>
    <row r="19" spans="1:8" ht="15.75" hidden="1" thickBot="1" x14ac:dyDescent="0.3">
      <c r="A19" s="31"/>
      <c r="B19" s="294" t="s">
        <v>10</v>
      </c>
      <c r="C19" s="37"/>
      <c r="D19" s="299"/>
      <c r="E19" s="295">
        <f>E17+E18</f>
        <v>1280</v>
      </c>
      <c r="F19" s="296" t="e">
        <f>#REF!/#REF!</f>
        <v>#REF!</v>
      </c>
      <c r="G19" s="295" t="e">
        <f>G17+G18</f>
        <v>#REF!</v>
      </c>
      <c r="H19" s="295">
        <f>H17+H18</f>
        <v>8960</v>
      </c>
    </row>
    <row r="20" spans="1:8" ht="21.75" hidden="1" customHeight="1" x14ac:dyDescent="0.25">
      <c r="A20" s="31"/>
      <c r="B20" s="131" t="s">
        <v>85</v>
      </c>
      <c r="C20" s="297"/>
      <c r="D20" s="124"/>
      <c r="E20" s="295">
        <f>E19</f>
        <v>1280</v>
      </c>
      <c r="F20" s="296" t="e">
        <f t="shared" ref="F20:H20" si="0">F19</f>
        <v>#REF!</v>
      </c>
      <c r="G20" s="295" t="e">
        <f t="shared" si="0"/>
        <v>#REF!</v>
      </c>
      <c r="H20" s="295">
        <f t="shared" si="0"/>
        <v>8960</v>
      </c>
    </row>
    <row r="21" spans="1:8" ht="15.75" hidden="1" thickBot="1" x14ac:dyDescent="0.3">
      <c r="A21" s="189"/>
      <c r="B21" s="97" t="s">
        <v>11</v>
      </c>
      <c r="C21" s="151"/>
      <c r="D21" s="153"/>
      <c r="E21" s="152"/>
      <c r="F21" s="152"/>
      <c r="G21" s="152"/>
      <c r="H21" s="152"/>
    </row>
    <row r="22" spans="1:8" x14ac:dyDescent="0.25">
      <c r="A22" s="172"/>
      <c r="B22" s="145"/>
      <c r="C22" s="149"/>
      <c r="D22" s="33"/>
      <c r="E22" s="194"/>
      <c r="F22" s="194"/>
      <c r="G22" s="194"/>
      <c r="H22" s="194"/>
    </row>
    <row r="23" spans="1:8" x14ac:dyDescent="0.25">
      <c r="A23" s="169">
        <v>2</v>
      </c>
      <c r="B23" s="7" t="s">
        <v>187</v>
      </c>
      <c r="C23" s="11"/>
      <c r="D23" s="33"/>
      <c r="E23" s="146"/>
      <c r="F23" s="146"/>
      <c r="G23" s="146"/>
      <c r="H23" s="146"/>
    </row>
    <row r="24" spans="1:8" x14ac:dyDescent="0.25">
      <c r="A24" s="31"/>
      <c r="B24" s="12" t="s">
        <v>5</v>
      </c>
      <c r="C24" s="11"/>
      <c r="D24" s="33"/>
      <c r="E24" s="146"/>
      <c r="F24" s="146"/>
      <c r="G24" s="146"/>
      <c r="H24" s="146"/>
    </row>
    <row r="25" spans="1:8" x14ac:dyDescent="0.25">
      <c r="A25" s="31"/>
      <c r="B25" s="13" t="s">
        <v>12</v>
      </c>
      <c r="C25" s="11">
        <v>340</v>
      </c>
      <c r="D25" s="33"/>
      <c r="E25" s="146">
        <v>1770</v>
      </c>
      <c r="F25" s="15">
        <v>11</v>
      </c>
      <c r="G25" s="146">
        <f t="shared" ref="G25:G33" si="1">ROUND(H25/C25,0)</f>
        <v>57</v>
      </c>
      <c r="H25" s="146">
        <f t="shared" ref="H25:H33" si="2">ROUND(E25*F25,0)</f>
        <v>19470</v>
      </c>
    </row>
    <row r="26" spans="1:8" x14ac:dyDescent="0.25">
      <c r="A26" s="31"/>
      <c r="B26" s="13" t="s">
        <v>13</v>
      </c>
      <c r="C26" s="11">
        <v>340</v>
      </c>
      <c r="D26" s="33"/>
      <c r="E26" s="146">
        <v>1424</v>
      </c>
      <c r="F26" s="15">
        <v>9.5</v>
      </c>
      <c r="G26" s="146">
        <f t="shared" si="1"/>
        <v>40</v>
      </c>
      <c r="H26" s="146">
        <f t="shared" si="2"/>
        <v>13528</v>
      </c>
    </row>
    <row r="27" spans="1:8" x14ac:dyDescent="0.25">
      <c r="A27" s="31"/>
      <c r="B27" s="13" t="s">
        <v>29</v>
      </c>
      <c r="C27" s="11">
        <v>270</v>
      </c>
      <c r="D27" s="33"/>
      <c r="E27" s="146">
        <v>2025</v>
      </c>
      <c r="F27" s="15">
        <v>8</v>
      </c>
      <c r="G27" s="146">
        <f t="shared" si="1"/>
        <v>60</v>
      </c>
      <c r="H27" s="146">
        <f t="shared" si="2"/>
        <v>16200</v>
      </c>
    </row>
    <row r="28" spans="1:8" x14ac:dyDescent="0.25">
      <c r="A28" s="31"/>
      <c r="B28" s="13" t="s">
        <v>14</v>
      </c>
      <c r="C28" s="11">
        <v>340</v>
      </c>
      <c r="D28" s="33"/>
      <c r="E28" s="146">
        <v>1900</v>
      </c>
      <c r="F28" s="15">
        <v>9.5</v>
      </c>
      <c r="G28" s="146">
        <f t="shared" si="1"/>
        <v>53</v>
      </c>
      <c r="H28" s="146">
        <f t="shared" si="2"/>
        <v>18050</v>
      </c>
    </row>
    <row r="29" spans="1:8" x14ac:dyDescent="0.25">
      <c r="A29" s="31"/>
      <c r="B29" s="13" t="s">
        <v>26</v>
      </c>
      <c r="C29" s="11">
        <v>340</v>
      </c>
      <c r="D29" s="33"/>
      <c r="E29" s="146">
        <v>2750</v>
      </c>
      <c r="F29" s="15">
        <v>6.1</v>
      </c>
      <c r="G29" s="146">
        <f t="shared" si="1"/>
        <v>49</v>
      </c>
      <c r="H29" s="146">
        <f t="shared" si="2"/>
        <v>16775</v>
      </c>
    </row>
    <row r="30" spans="1:8" x14ac:dyDescent="0.25">
      <c r="A30" s="31"/>
      <c r="B30" s="13" t="s">
        <v>76</v>
      </c>
      <c r="C30" s="11">
        <v>340</v>
      </c>
      <c r="D30" s="33"/>
      <c r="E30" s="146">
        <v>2515</v>
      </c>
      <c r="F30" s="15">
        <v>10.5</v>
      </c>
      <c r="G30" s="146">
        <f t="shared" si="1"/>
        <v>78</v>
      </c>
      <c r="H30" s="146">
        <f t="shared" si="2"/>
        <v>26408</v>
      </c>
    </row>
    <row r="31" spans="1:8" x14ac:dyDescent="0.25">
      <c r="A31" s="31"/>
      <c r="B31" s="13" t="s">
        <v>16</v>
      </c>
      <c r="C31" s="11">
        <v>340</v>
      </c>
      <c r="D31" s="33"/>
      <c r="E31" s="146">
        <v>980</v>
      </c>
      <c r="F31" s="15">
        <v>9.8000000000000007</v>
      </c>
      <c r="G31" s="146">
        <f t="shared" si="1"/>
        <v>28</v>
      </c>
      <c r="H31" s="146">
        <f t="shared" si="2"/>
        <v>9604</v>
      </c>
    </row>
    <row r="32" spans="1:8" x14ac:dyDescent="0.25">
      <c r="A32" s="31"/>
      <c r="B32" s="13" t="s">
        <v>17</v>
      </c>
      <c r="C32" s="11">
        <v>340</v>
      </c>
      <c r="D32" s="33"/>
      <c r="E32" s="146">
        <v>760</v>
      </c>
      <c r="F32" s="15">
        <v>13</v>
      </c>
      <c r="G32" s="146">
        <f t="shared" si="1"/>
        <v>29</v>
      </c>
      <c r="H32" s="146">
        <f t="shared" si="2"/>
        <v>9880</v>
      </c>
    </row>
    <row r="33" spans="1:8" x14ac:dyDescent="0.25">
      <c r="A33" s="31"/>
      <c r="B33" s="13" t="s">
        <v>18</v>
      </c>
      <c r="C33" s="11">
        <v>340</v>
      </c>
      <c r="D33" s="33"/>
      <c r="E33" s="146">
        <v>1050</v>
      </c>
      <c r="F33" s="15">
        <v>7.3</v>
      </c>
      <c r="G33" s="146">
        <f t="shared" si="1"/>
        <v>23</v>
      </c>
      <c r="H33" s="146">
        <f t="shared" si="2"/>
        <v>7665</v>
      </c>
    </row>
    <row r="34" spans="1:8" x14ac:dyDescent="0.25">
      <c r="A34" s="31"/>
      <c r="B34" s="17" t="s">
        <v>6</v>
      </c>
      <c r="C34" s="11"/>
      <c r="D34" s="33"/>
      <c r="E34" s="130">
        <f>SUM(E25:E33)</f>
        <v>15174</v>
      </c>
      <c r="F34" s="158">
        <f>H34/E34</f>
        <v>9.0668248319493863</v>
      </c>
      <c r="G34" s="130">
        <f>SUM(G25:G33)</f>
        <v>417</v>
      </c>
      <c r="H34" s="156">
        <f>SUM(H25:H33)</f>
        <v>137580</v>
      </c>
    </row>
    <row r="35" spans="1:8" x14ac:dyDescent="0.25">
      <c r="A35" s="31"/>
      <c r="B35" s="19" t="s">
        <v>117</v>
      </c>
      <c r="C35" s="11"/>
      <c r="D35" s="33"/>
      <c r="E35" s="146"/>
      <c r="F35" s="146"/>
      <c r="G35" s="146"/>
      <c r="H35" s="146"/>
    </row>
    <row r="36" spans="1:8" x14ac:dyDescent="0.25">
      <c r="A36" s="31"/>
      <c r="B36" s="20" t="s">
        <v>89</v>
      </c>
      <c r="C36" s="9"/>
      <c r="D36" s="301"/>
      <c r="E36" s="146">
        <f>E37+E38+E39+E40</f>
        <v>41045</v>
      </c>
      <c r="F36" s="146"/>
      <c r="G36" s="146"/>
      <c r="H36" s="146"/>
    </row>
    <row r="37" spans="1:8" x14ac:dyDescent="0.25">
      <c r="A37" s="31"/>
      <c r="B37" s="20" t="s">
        <v>105</v>
      </c>
      <c r="C37" s="9"/>
      <c r="D37" s="301"/>
      <c r="E37" s="146"/>
      <c r="F37" s="146"/>
      <c r="G37" s="146"/>
      <c r="H37" s="146"/>
    </row>
    <row r="38" spans="1:8" ht="30" x14ac:dyDescent="0.25">
      <c r="A38" s="31"/>
      <c r="B38" s="20" t="s">
        <v>124</v>
      </c>
      <c r="C38" s="9"/>
      <c r="D38" s="301"/>
      <c r="E38" s="146">
        <v>26800</v>
      </c>
      <c r="F38" s="146"/>
      <c r="G38" s="146"/>
      <c r="H38" s="146"/>
    </row>
    <row r="39" spans="1:8" ht="30" x14ac:dyDescent="0.25">
      <c r="A39" s="31"/>
      <c r="B39" s="20" t="s">
        <v>125</v>
      </c>
      <c r="C39" s="9"/>
      <c r="D39" s="301"/>
      <c r="E39" s="146"/>
      <c r="F39" s="146"/>
      <c r="G39" s="146"/>
      <c r="H39" s="146"/>
    </row>
    <row r="40" spans="1:8" x14ac:dyDescent="0.25">
      <c r="A40" s="31"/>
      <c r="B40" s="20" t="s">
        <v>126</v>
      </c>
      <c r="C40" s="9"/>
      <c r="D40" s="301"/>
      <c r="E40" s="146">
        <v>14245</v>
      </c>
      <c r="F40" s="146"/>
      <c r="G40" s="146"/>
      <c r="H40" s="146"/>
    </row>
    <row r="41" spans="1:8" x14ac:dyDescent="0.25">
      <c r="A41" s="31"/>
      <c r="B41" s="26" t="s">
        <v>87</v>
      </c>
      <c r="C41" s="9"/>
      <c r="D41" s="301"/>
      <c r="E41" s="146">
        <v>67966</v>
      </c>
      <c r="F41" s="146"/>
      <c r="G41" s="146"/>
      <c r="H41" s="146"/>
    </row>
    <row r="42" spans="1:8" x14ac:dyDescent="0.25">
      <c r="A42" s="31"/>
      <c r="B42" s="288" t="s">
        <v>104</v>
      </c>
      <c r="C42" s="9"/>
      <c r="D42" s="301"/>
      <c r="E42" s="146"/>
      <c r="F42" s="146"/>
      <c r="G42" s="146"/>
      <c r="H42" s="146"/>
    </row>
    <row r="43" spans="1:8" x14ac:dyDescent="0.25">
      <c r="A43" s="31"/>
      <c r="B43" s="21" t="s">
        <v>93</v>
      </c>
      <c r="C43" s="183"/>
      <c r="D43" s="183"/>
      <c r="E43" s="130">
        <f>E36+ROUND(E41*3.2,0)</f>
        <v>258536</v>
      </c>
      <c r="F43" s="146"/>
      <c r="G43" s="146"/>
      <c r="H43" s="146"/>
    </row>
    <row r="44" spans="1:8" x14ac:dyDescent="0.25">
      <c r="A44" s="31"/>
      <c r="B44" s="19" t="s">
        <v>116</v>
      </c>
      <c r="C44" s="9"/>
      <c r="D44" s="301"/>
      <c r="E44" s="146"/>
      <c r="F44" s="146"/>
      <c r="G44" s="146"/>
      <c r="H44" s="146"/>
    </row>
    <row r="45" spans="1:8" x14ac:dyDescent="0.25">
      <c r="A45" s="31"/>
      <c r="B45" s="20" t="s">
        <v>89</v>
      </c>
      <c r="C45" s="9"/>
      <c r="D45" s="301"/>
      <c r="E45" s="146">
        <f>E46+E47+E52+E58+E59+E60+E61</f>
        <v>15854</v>
      </c>
      <c r="F45" s="146"/>
      <c r="G45" s="146"/>
      <c r="H45" s="146"/>
    </row>
    <row r="46" spans="1:8" x14ac:dyDescent="0.25">
      <c r="A46" s="31"/>
      <c r="B46" s="20" t="s">
        <v>105</v>
      </c>
      <c r="C46" s="9"/>
      <c r="D46" s="301"/>
      <c r="E46" s="146"/>
      <c r="F46" s="146"/>
      <c r="G46" s="146"/>
      <c r="H46" s="146"/>
    </row>
    <row r="47" spans="1:8" ht="30" x14ac:dyDescent="0.25">
      <c r="A47" s="31"/>
      <c r="B47" s="20" t="s">
        <v>106</v>
      </c>
      <c r="C47" s="9"/>
      <c r="D47" s="301"/>
      <c r="E47" s="146">
        <f>E48+E49+E50+E51</f>
        <v>15144</v>
      </c>
      <c r="F47" s="146"/>
      <c r="G47" s="146"/>
      <c r="H47" s="146"/>
    </row>
    <row r="48" spans="1:8" ht="30" x14ac:dyDescent="0.25">
      <c r="A48" s="31"/>
      <c r="B48" s="20" t="s">
        <v>107</v>
      </c>
      <c r="C48" s="9"/>
      <c r="D48" s="301">
        <v>11605</v>
      </c>
      <c r="E48" s="146">
        <v>11605</v>
      </c>
      <c r="F48" s="146"/>
      <c r="G48" s="146"/>
      <c r="H48" s="146"/>
    </row>
    <row r="49" spans="1:11" ht="30" x14ac:dyDescent="0.25">
      <c r="A49" s="31"/>
      <c r="B49" s="20" t="s">
        <v>108</v>
      </c>
      <c r="C49" s="9"/>
      <c r="D49" s="301"/>
      <c r="E49" s="146">
        <v>3539</v>
      </c>
      <c r="F49" s="146"/>
      <c r="G49" s="146"/>
      <c r="H49" s="146"/>
    </row>
    <row r="50" spans="1:11" ht="45" hidden="1" x14ac:dyDescent="0.25">
      <c r="A50" s="31"/>
      <c r="B50" s="20" t="s">
        <v>110</v>
      </c>
      <c r="C50" s="9"/>
      <c r="D50" s="301"/>
      <c r="E50" s="146"/>
      <c r="F50" s="146"/>
      <c r="G50" s="146"/>
      <c r="H50" s="146"/>
    </row>
    <row r="51" spans="1:11" ht="30" hidden="1" customHeight="1" x14ac:dyDescent="0.25">
      <c r="A51" s="31"/>
      <c r="B51" s="20" t="s">
        <v>109</v>
      </c>
      <c r="C51" s="9"/>
      <c r="D51" s="301"/>
      <c r="E51" s="146"/>
      <c r="F51" s="146"/>
      <c r="G51" s="146"/>
      <c r="H51" s="146"/>
    </row>
    <row r="52" spans="1:11" ht="31.5" customHeight="1" x14ac:dyDescent="0.25">
      <c r="A52" s="31"/>
      <c r="B52" s="20" t="s">
        <v>127</v>
      </c>
      <c r="C52" s="9"/>
      <c r="D52" s="301"/>
      <c r="E52" s="146">
        <f>E53+E54+E55+E56+E57</f>
        <v>710</v>
      </c>
      <c r="F52" s="146"/>
      <c r="G52" s="146"/>
      <c r="H52" s="146"/>
    </row>
    <row r="53" spans="1:11" ht="30" x14ac:dyDescent="0.25">
      <c r="A53" s="31"/>
      <c r="B53" s="20" t="s">
        <v>128</v>
      </c>
      <c r="C53" s="9"/>
      <c r="D53" s="301"/>
      <c r="E53" s="146">
        <v>710</v>
      </c>
      <c r="F53" s="146"/>
      <c r="G53" s="146"/>
      <c r="H53" s="146"/>
      <c r="I53" s="417"/>
    </row>
    <row r="54" spans="1:11" ht="60" hidden="1" x14ac:dyDescent="0.25">
      <c r="A54" s="31"/>
      <c r="B54" s="20" t="s">
        <v>129</v>
      </c>
      <c r="C54" s="9"/>
      <c r="D54" s="301"/>
      <c r="E54" s="146"/>
      <c r="F54" s="146"/>
      <c r="G54" s="146"/>
      <c r="H54" s="146"/>
      <c r="I54" s="417"/>
    </row>
    <row r="55" spans="1:11" ht="45" hidden="1" x14ac:dyDescent="0.25">
      <c r="A55" s="31"/>
      <c r="B55" s="20" t="s">
        <v>130</v>
      </c>
      <c r="C55" s="9"/>
      <c r="D55" s="301"/>
      <c r="E55" s="146"/>
      <c r="F55" s="146"/>
      <c r="G55" s="146"/>
      <c r="H55" s="146"/>
      <c r="I55" s="417"/>
    </row>
    <row r="56" spans="1:11" ht="30" hidden="1" x14ac:dyDescent="0.25">
      <c r="A56" s="31"/>
      <c r="B56" s="20" t="s">
        <v>138</v>
      </c>
      <c r="C56" s="9"/>
      <c r="D56" s="301"/>
      <c r="E56" s="146"/>
      <c r="F56" s="146"/>
      <c r="G56" s="146"/>
      <c r="H56" s="146"/>
      <c r="I56" s="417"/>
    </row>
    <row r="57" spans="1:11" ht="30" hidden="1" x14ac:dyDescent="0.25">
      <c r="A57" s="31"/>
      <c r="B57" s="20" t="s">
        <v>139</v>
      </c>
      <c r="C57" s="9"/>
      <c r="D57" s="301"/>
      <c r="E57" s="146"/>
      <c r="F57" s="146"/>
      <c r="G57" s="146"/>
      <c r="H57" s="146"/>
      <c r="I57" s="417"/>
    </row>
    <row r="58" spans="1:11" ht="45" hidden="1" x14ac:dyDescent="0.25">
      <c r="A58" s="31"/>
      <c r="B58" s="20" t="s">
        <v>133</v>
      </c>
      <c r="C58" s="9"/>
      <c r="D58" s="301"/>
      <c r="E58" s="146"/>
      <c r="F58" s="146"/>
      <c r="G58" s="146"/>
      <c r="H58" s="146"/>
      <c r="I58" s="417"/>
    </row>
    <row r="59" spans="1:11" ht="30" hidden="1" x14ac:dyDescent="0.25">
      <c r="A59" s="31"/>
      <c r="B59" s="20" t="s">
        <v>134</v>
      </c>
      <c r="C59" s="9"/>
      <c r="D59" s="301"/>
      <c r="E59" s="146"/>
      <c r="F59" s="146"/>
      <c r="G59" s="146"/>
      <c r="H59" s="146"/>
      <c r="I59" s="417"/>
    </row>
    <row r="60" spans="1:11" ht="30" hidden="1" x14ac:dyDescent="0.25">
      <c r="A60" s="31"/>
      <c r="B60" s="20" t="s">
        <v>135</v>
      </c>
      <c r="C60" s="9"/>
      <c r="D60" s="301"/>
      <c r="E60" s="146"/>
      <c r="F60" s="146"/>
      <c r="G60" s="146"/>
      <c r="H60" s="146"/>
      <c r="I60" s="417"/>
    </row>
    <row r="61" spans="1:11" hidden="1" x14ac:dyDescent="0.25">
      <c r="A61" s="31"/>
      <c r="B61" s="20" t="s">
        <v>136</v>
      </c>
      <c r="C61" s="9"/>
      <c r="D61" s="301"/>
      <c r="E61" s="146"/>
      <c r="F61" s="146"/>
      <c r="G61" s="146"/>
      <c r="H61" s="146"/>
      <c r="I61" s="417"/>
    </row>
    <row r="62" spans="1:11" x14ac:dyDescent="0.25">
      <c r="A62" s="31"/>
      <c r="B62" s="26" t="s">
        <v>87</v>
      </c>
      <c r="C62" s="9"/>
      <c r="D62" s="301"/>
      <c r="E62" s="146">
        <v>1000</v>
      </c>
      <c r="F62" s="146"/>
      <c r="G62" s="146"/>
      <c r="H62" s="146"/>
      <c r="I62" s="417"/>
    </row>
    <row r="63" spans="1:11" x14ac:dyDescent="0.25">
      <c r="A63" s="31"/>
      <c r="B63" s="288" t="s">
        <v>104</v>
      </c>
      <c r="C63" s="9"/>
      <c r="D63" s="301"/>
      <c r="E63" s="146"/>
      <c r="F63" s="146"/>
      <c r="G63" s="146"/>
      <c r="H63" s="146"/>
      <c r="I63" s="417"/>
    </row>
    <row r="64" spans="1:11" ht="30" x14ac:dyDescent="0.25">
      <c r="A64" s="31"/>
      <c r="B64" s="26" t="s">
        <v>88</v>
      </c>
      <c r="C64" s="9"/>
      <c r="D64" s="301"/>
      <c r="E64" s="146">
        <v>23590</v>
      </c>
      <c r="F64" s="146"/>
      <c r="G64" s="146"/>
      <c r="H64" s="146"/>
      <c r="I64" s="417"/>
      <c r="K64" s="332"/>
    </row>
    <row r="65" spans="1:10" ht="30" x14ac:dyDescent="0.25">
      <c r="A65" s="31"/>
      <c r="B65" s="26" t="s">
        <v>118</v>
      </c>
      <c r="C65" s="9"/>
      <c r="D65" s="301"/>
      <c r="E65" s="146">
        <v>10930</v>
      </c>
      <c r="F65" s="146"/>
      <c r="G65" s="146"/>
      <c r="H65" s="146"/>
      <c r="I65" s="417"/>
    </row>
    <row r="66" spans="1:10" x14ac:dyDescent="0.25">
      <c r="A66" s="31"/>
      <c r="B66" s="331" t="s">
        <v>151</v>
      </c>
      <c r="C66" s="9"/>
      <c r="D66" s="301"/>
      <c r="E66" s="146">
        <v>7660</v>
      </c>
      <c r="F66" s="146"/>
      <c r="G66" s="146"/>
      <c r="H66" s="146"/>
      <c r="I66" s="417"/>
      <c r="J66" s="332"/>
    </row>
    <row r="67" spans="1:10" x14ac:dyDescent="0.25">
      <c r="A67" s="31"/>
      <c r="B67" s="21" t="s">
        <v>115</v>
      </c>
      <c r="C67" s="9"/>
      <c r="D67" s="301"/>
      <c r="E67" s="130">
        <f>E45+ROUND(E62*3.2,0)+E64</f>
        <v>42644</v>
      </c>
      <c r="F67" s="146"/>
      <c r="G67" s="146"/>
      <c r="H67" s="146"/>
      <c r="I67" s="417"/>
    </row>
    <row r="68" spans="1:10" ht="14.25" customHeight="1" x14ac:dyDescent="0.25">
      <c r="A68" s="31"/>
      <c r="B68" s="290" t="s">
        <v>114</v>
      </c>
      <c r="C68" s="183"/>
      <c r="D68" s="183"/>
      <c r="E68" s="130">
        <f>E43+E67</f>
        <v>301180</v>
      </c>
      <c r="F68" s="146"/>
      <c r="G68" s="146"/>
      <c r="H68" s="146"/>
      <c r="I68" s="417"/>
    </row>
    <row r="69" spans="1:10" x14ac:dyDescent="0.25">
      <c r="A69" s="31"/>
      <c r="B69" s="250" t="s">
        <v>90</v>
      </c>
      <c r="C69" s="183"/>
      <c r="D69" s="183"/>
      <c r="E69" s="130"/>
      <c r="F69" s="146"/>
      <c r="G69" s="146"/>
      <c r="H69" s="146"/>
      <c r="I69" s="417"/>
      <c r="J69" s="332"/>
    </row>
    <row r="70" spans="1:10" x14ac:dyDescent="0.25">
      <c r="A70" s="31"/>
      <c r="B70" s="20" t="s">
        <v>21</v>
      </c>
      <c r="C70" s="183"/>
      <c r="D70" s="418"/>
      <c r="E70" s="146">
        <v>1100</v>
      </c>
      <c r="F70" s="146"/>
      <c r="G70" s="146"/>
      <c r="H70" s="146"/>
      <c r="I70" s="417"/>
    </row>
    <row r="71" spans="1:10" ht="30" x14ac:dyDescent="0.25">
      <c r="A71" s="31"/>
      <c r="B71" s="28" t="s">
        <v>22</v>
      </c>
      <c r="C71" s="183"/>
      <c r="D71" s="418"/>
      <c r="E71" s="146">
        <v>500</v>
      </c>
      <c r="F71" s="146"/>
      <c r="G71" s="146"/>
      <c r="H71" s="146"/>
      <c r="I71" s="417"/>
    </row>
    <row r="72" spans="1:10" x14ac:dyDescent="0.25">
      <c r="A72" s="31"/>
      <c r="B72" s="28" t="s">
        <v>34</v>
      </c>
      <c r="C72" s="183"/>
      <c r="D72" s="418"/>
      <c r="E72" s="146">
        <v>630</v>
      </c>
      <c r="F72" s="146"/>
      <c r="G72" s="146"/>
      <c r="H72" s="146"/>
      <c r="I72" s="417"/>
    </row>
    <row r="73" spans="1:10" x14ac:dyDescent="0.25">
      <c r="A73" s="31"/>
      <c r="B73" s="121" t="s">
        <v>8</v>
      </c>
      <c r="C73" s="11"/>
      <c r="D73" s="33"/>
      <c r="E73" s="146"/>
      <c r="F73" s="146"/>
      <c r="G73" s="146"/>
      <c r="H73" s="146"/>
      <c r="I73" s="417"/>
    </row>
    <row r="74" spans="1:10" x14ac:dyDescent="0.25">
      <c r="A74" s="31"/>
      <c r="B74" s="23" t="s">
        <v>96</v>
      </c>
      <c r="C74" s="11"/>
      <c r="D74" s="33"/>
      <c r="E74" s="146"/>
      <c r="F74" s="146"/>
      <c r="G74" s="146"/>
      <c r="H74" s="146"/>
      <c r="I74" s="417"/>
    </row>
    <row r="75" spans="1:10" x14ac:dyDescent="0.25">
      <c r="A75" s="31"/>
      <c r="B75" s="13" t="s">
        <v>17</v>
      </c>
      <c r="C75" s="11">
        <v>300</v>
      </c>
      <c r="D75" s="33"/>
      <c r="E75" s="8">
        <v>31</v>
      </c>
      <c r="F75" s="15">
        <v>9.8000000000000007</v>
      </c>
      <c r="G75" s="146">
        <f t="shared" ref="G75:G82" si="3">ROUND(H75/C75,0)</f>
        <v>1</v>
      </c>
      <c r="H75" s="146">
        <f t="shared" ref="H75:H82" si="4">ROUND(E75*F75,0)</f>
        <v>304</v>
      </c>
      <c r="I75" s="417"/>
    </row>
    <row r="76" spans="1:10" x14ac:dyDescent="0.25">
      <c r="A76" s="31"/>
      <c r="B76" s="13" t="s">
        <v>14</v>
      </c>
      <c r="C76" s="11">
        <v>300</v>
      </c>
      <c r="D76" s="33"/>
      <c r="E76" s="8">
        <v>70</v>
      </c>
      <c r="F76" s="15">
        <v>8.3000000000000007</v>
      </c>
      <c r="G76" s="146">
        <f t="shared" si="3"/>
        <v>2</v>
      </c>
      <c r="H76" s="146">
        <f t="shared" si="4"/>
        <v>581</v>
      </c>
      <c r="I76" s="417"/>
    </row>
    <row r="77" spans="1:10" x14ac:dyDescent="0.25">
      <c r="A77" s="31"/>
      <c r="B77" s="13" t="s">
        <v>15</v>
      </c>
      <c r="C77" s="11">
        <v>300</v>
      </c>
      <c r="D77" s="33"/>
      <c r="E77" s="8">
        <v>0</v>
      </c>
      <c r="F77" s="15">
        <v>6.9</v>
      </c>
      <c r="G77" s="146">
        <f t="shared" si="3"/>
        <v>0</v>
      </c>
      <c r="H77" s="146">
        <f t="shared" si="4"/>
        <v>0</v>
      </c>
    </row>
    <row r="78" spans="1:10" x14ac:dyDescent="0.25">
      <c r="A78" s="31"/>
      <c r="B78" s="13" t="s">
        <v>76</v>
      </c>
      <c r="C78" s="11">
        <v>300</v>
      </c>
      <c r="D78" s="33"/>
      <c r="E78" s="8">
        <v>136</v>
      </c>
      <c r="F78" s="15">
        <v>8</v>
      </c>
      <c r="G78" s="146">
        <f t="shared" si="3"/>
        <v>4</v>
      </c>
      <c r="H78" s="146">
        <f t="shared" si="4"/>
        <v>1088</v>
      </c>
    </row>
    <row r="79" spans="1:10" x14ac:dyDescent="0.25">
      <c r="A79" s="31"/>
      <c r="B79" s="13" t="s">
        <v>16</v>
      </c>
      <c r="C79" s="11">
        <v>300</v>
      </c>
      <c r="D79" s="33"/>
      <c r="E79" s="8">
        <v>74</v>
      </c>
      <c r="F79" s="15">
        <v>9.1</v>
      </c>
      <c r="G79" s="146">
        <f t="shared" si="3"/>
        <v>2</v>
      </c>
      <c r="H79" s="146">
        <f t="shared" si="4"/>
        <v>673</v>
      </c>
    </row>
    <row r="80" spans="1:10" x14ac:dyDescent="0.25">
      <c r="A80" s="31"/>
      <c r="B80" s="13" t="s">
        <v>18</v>
      </c>
      <c r="C80" s="11">
        <v>300</v>
      </c>
      <c r="D80" s="33"/>
      <c r="E80" s="8">
        <v>0</v>
      </c>
      <c r="F80" s="15">
        <v>10.7</v>
      </c>
      <c r="G80" s="146">
        <f t="shared" si="3"/>
        <v>0</v>
      </c>
      <c r="H80" s="146">
        <f t="shared" si="4"/>
        <v>0</v>
      </c>
    </row>
    <row r="81" spans="1:8" x14ac:dyDescent="0.25">
      <c r="A81" s="31"/>
      <c r="B81" s="13" t="s">
        <v>13</v>
      </c>
      <c r="C81" s="11">
        <v>300</v>
      </c>
      <c r="D81" s="33"/>
      <c r="E81" s="11">
        <v>57</v>
      </c>
      <c r="F81" s="15">
        <v>10.4</v>
      </c>
      <c r="G81" s="146">
        <f t="shared" si="3"/>
        <v>2</v>
      </c>
      <c r="H81" s="146">
        <f t="shared" si="4"/>
        <v>593</v>
      </c>
    </row>
    <row r="82" spans="1:8" x14ac:dyDescent="0.25">
      <c r="A82" s="31"/>
      <c r="B82" s="13" t="s">
        <v>24</v>
      </c>
      <c r="C82" s="11">
        <v>300</v>
      </c>
      <c r="D82" s="33"/>
      <c r="E82" s="11">
        <v>36</v>
      </c>
      <c r="F82" s="15">
        <v>8.1999999999999993</v>
      </c>
      <c r="G82" s="146">
        <f t="shared" si="3"/>
        <v>1</v>
      </c>
      <c r="H82" s="146">
        <f t="shared" si="4"/>
        <v>295</v>
      </c>
    </row>
    <row r="83" spans="1:8" x14ac:dyDescent="0.25">
      <c r="A83" s="31"/>
      <c r="B83" s="24" t="s">
        <v>10</v>
      </c>
      <c r="C83" s="14"/>
      <c r="D83" s="33"/>
      <c r="E83" s="130">
        <f>SUM(E75:E82)</f>
        <v>404</v>
      </c>
      <c r="F83" s="158">
        <f>H83/E83</f>
        <v>8.7475247524752469</v>
      </c>
      <c r="G83" s="130">
        <f>SUM(G75:G82)</f>
        <v>12</v>
      </c>
      <c r="H83" s="130">
        <f>SUM(H75:H82)</f>
        <v>3534</v>
      </c>
    </row>
    <row r="84" spans="1:8" x14ac:dyDescent="0.25">
      <c r="A84" s="31"/>
      <c r="B84" s="121" t="s">
        <v>23</v>
      </c>
      <c r="C84" s="14"/>
      <c r="D84" s="33"/>
      <c r="E84" s="130"/>
      <c r="F84" s="158"/>
      <c r="G84" s="130"/>
      <c r="H84" s="130"/>
    </row>
    <row r="85" spans="1:8" x14ac:dyDescent="0.25">
      <c r="A85" s="31"/>
      <c r="B85" s="232" t="s">
        <v>97</v>
      </c>
      <c r="C85" s="11">
        <v>240</v>
      </c>
      <c r="D85" s="33"/>
      <c r="E85" s="11">
        <v>1378</v>
      </c>
      <c r="F85" s="15">
        <v>8</v>
      </c>
      <c r="G85" s="146">
        <f>ROUND(H85/C85,0)</f>
        <v>46</v>
      </c>
      <c r="H85" s="146">
        <f>ROUND(E85*F85,0)</f>
        <v>11024</v>
      </c>
    </row>
    <row r="86" spans="1:8" ht="19.5" customHeight="1" x14ac:dyDescent="0.25">
      <c r="A86" s="31"/>
      <c r="B86" s="25" t="s">
        <v>85</v>
      </c>
      <c r="C86" s="278"/>
      <c r="D86" s="31"/>
      <c r="E86" s="130">
        <f>E83+E85</f>
        <v>1782</v>
      </c>
      <c r="F86" s="158">
        <f>H86/E86</f>
        <v>8.1694725028058368</v>
      </c>
      <c r="G86" s="130">
        <f>G83+G85</f>
        <v>58</v>
      </c>
      <c r="H86" s="130">
        <f>H83+H85</f>
        <v>14558</v>
      </c>
    </row>
    <row r="87" spans="1:8" ht="15.75" thickBot="1" x14ac:dyDescent="0.3">
      <c r="A87" s="189"/>
      <c r="B87" s="150" t="s">
        <v>11</v>
      </c>
      <c r="C87" s="153"/>
      <c r="D87" s="300"/>
      <c r="E87" s="238"/>
      <c r="F87" s="238"/>
      <c r="G87" s="238"/>
      <c r="H87" s="238"/>
    </row>
    <row r="88" spans="1:8" ht="39.75" customHeight="1" x14ac:dyDescent="0.25">
      <c r="B88" s="35" t="s">
        <v>186</v>
      </c>
      <c r="C88" s="174"/>
      <c r="D88" s="174"/>
      <c r="E88" s="174"/>
      <c r="F88" s="174"/>
      <c r="G88" s="174"/>
      <c r="H88" s="174"/>
    </row>
    <row r="89" spans="1:8" x14ac:dyDescent="0.25">
      <c r="B89" s="12" t="s">
        <v>5</v>
      </c>
      <c r="C89" s="41"/>
      <c r="D89" s="41"/>
      <c r="E89" s="41"/>
      <c r="F89" s="41"/>
      <c r="G89" s="41"/>
      <c r="H89" s="41"/>
    </row>
    <row r="90" spans="1:8" x14ac:dyDescent="0.25">
      <c r="B90" s="13" t="s">
        <v>17</v>
      </c>
      <c r="C90" s="380">
        <v>320</v>
      </c>
      <c r="D90" s="41"/>
      <c r="E90" s="380">
        <v>860</v>
      </c>
      <c r="F90" s="380">
        <v>12.7</v>
      </c>
      <c r="G90" s="381">
        <f t="shared" ref="G90:G92" si="5">ROUND(H90/C90,0)</f>
        <v>34</v>
      </c>
      <c r="H90" s="381">
        <f t="shared" ref="H90:H92" si="6">ROUND(E90*F90,0)</f>
        <v>10922</v>
      </c>
    </row>
    <row r="91" spans="1:8" x14ac:dyDescent="0.25">
      <c r="B91" s="13" t="s">
        <v>177</v>
      </c>
      <c r="C91" s="380">
        <v>320</v>
      </c>
      <c r="D91" s="41"/>
      <c r="E91" s="380">
        <v>262</v>
      </c>
      <c r="F91" s="380">
        <v>10.9</v>
      </c>
      <c r="G91" s="381">
        <f t="shared" si="5"/>
        <v>9</v>
      </c>
      <c r="H91" s="381">
        <f t="shared" si="6"/>
        <v>2856</v>
      </c>
    </row>
    <row r="92" spans="1:8" x14ac:dyDescent="0.25">
      <c r="B92" s="364" t="s">
        <v>28</v>
      </c>
      <c r="C92" s="380">
        <v>320</v>
      </c>
      <c r="D92" s="41"/>
      <c r="E92" s="380">
        <v>620</v>
      </c>
      <c r="F92" s="380">
        <v>11.3</v>
      </c>
      <c r="G92" s="381">
        <f t="shared" si="5"/>
        <v>22</v>
      </c>
      <c r="H92" s="381">
        <f t="shared" si="6"/>
        <v>7006</v>
      </c>
    </row>
    <row r="93" spans="1:8" x14ac:dyDescent="0.25">
      <c r="B93" s="365" t="s">
        <v>6</v>
      </c>
      <c r="C93" s="41"/>
      <c r="D93" s="7"/>
      <c r="E93" s="128">
        <f>E90+E91+E92</f>
        <v>1742</v>
      </c>
      <c r="F93" s="163">
        <f>H93/E93</f>
        <v>11.931113662456946</v>
      </c>
      <c r="G93" s="14">
        <f>G90+G91+G92</f>
        <v>65</v>
      </c>
      <c r="H93" s="14">
        <f>H90+H91+H92</f>
        <v>20784</v>
      </c>
    </row>
    <row r="94" spans="1:8" x14ac:dyDescent="0.25">
      <c r="B94" s="366" t="s">
        <v>117</v>
      </c>
      <c r="C94" s="41"/>
      <c r="D94" s="41"/>
      <c r="E94" s="41"/>
      <c r="F94" s="41"/>
      <c r="G94" s="41"/>
      <c r="H94" s="41"/>
    </row>
    <row r="95" spans="1:8" x14ac:dyDescent="0.25">
      <c r="B95" s="20" t="s">
        <v>89</v>
      </c>
      <c r="C95" s="31"/>
      <c r="D95" s="31"/>
      <c r="E95" s="32">
        <f>E96+E97+E98+E99</f>
        <v>9975</v>
      </c>
      <c r="F95" s="31"/>
      <c r="G95" s="31"/>
      <c r="H95" s="31"/>
    </row>
    <row r="96" spans="1:8" x14ac:dyDescent="0.25">
      <c r="B96" s="20" t="s">
        <v>105</v>
      </c>
      <c r="C96" s="41"/>
      <c r="D96" s="41"/>
      <c r="E96" s="41"/>
      <c r="F96" s="41"/>
      <c r="G96" s="41"/>
      <c r="H96" s="41"/>
    </row>
    <row r="97" spans="2:9" ht="30" x14ac:dyDescent="0.25">
      <c r="B97" s="20" t="s">
        <v>124</v>
      </c>
      <c r="C97" s="41"/>
      <c r="D97" s="41"/>
      <c r="E97" s="368">
        <v>1000</v>
      </c>
      <c r="F97" s="41"/>
      <c r="G97" s="41"/>
      <c r="H97" s="41"/>
    </row>
    <row r="98" spans="2:9" ht="30" x14ac:dyDescent="0.25">
      <c r="B98" s="20" t="s">
        <v>125</v>
      </c>
      <c r="C98" s="41"/>
      <c r="D98" s="370"/>
      <c r="E98" s="368">
        <v>300</v>
      </c>
      <c r="F98" s="373"/>
      <c r="G98" s="41"/>
      <c r="H98" s="41"/>
    </row>
    <row r="99" spans="2:9" x14ac:dyDescent="0.25">
      <c r="B99" s="20" t="s">
        <v>126</v>
      </c>
      <c r="C99" s="373"/>
      <c r="D99" s="370"/>
      <c r="E99" s="368">
        <v>8675</v>
      </c>
      <c r="F99" s="373"/>
      <c r="G99" s="41"/>
      <c r="H99" s="41"/>
    </row>
    <row r="100" spans="2:9" x14ac:dyDescent="0.25">
      <c r="B100" s="20" t="s">
        <v>87</v>
      </c>
      <c r="C100" s="373"/>
      <c r="D100" s="370"/>
      <c r="E100" s="368">
        <v>30265</v>
      </c>
      <c r="F100" s="373"/>
      <c r="G100" s="41"/>
      <c r="H100" s="41"/>
    </row>
    <row r="101" spans="2:9" x14ac:dyDescent="0.25">
      <c r="B101" s="376" t="s">
        <v>93</v>
      </c>
      <c r="C101" s="373"/>
      <c r="D101" s="373"/>
      <c r="E101" s="336">
        <f>E95+ROUND(E100*3.2,0)</f>
        <v>106823</v>
      </c>
      <c r="F101" s="373"/>
      <c r="G101" s="41"/>
      <c r="H101" s="41"/>
    </row>
    <row r="102" spans="2:9" x14ac:dyDescent="0.25">
      <c r="B102" s="19" t="s">
        <v>116</v>
      </c>
      <c r="C102" s="373"/>
      <c r="D102" s="373"/>
      <c r="E102" s="373"/>
      <c r="F102" s="373"/>
      <c r="G102" s="41"/>
      <c r="H102" s="41"/>
    </row>
    <row r="103" spans="2:9" x14ac:dyDescent="0.25">
      <c r="B103" s="20" t="s">
        <v>89</v>
      </c>
      <c r="C103" s="374"/>
      <c r="D103" s="374"/>
      <c r="E103" s="374">
        <f>E104+E107+E112+E113</f>
        <v>67532</v>
      </c>
      <c r="F103" s="374"/>
      <c r="G103" s="84"/>
      <c r="H103" s="84"/>
      <c r="I103" s="379"/>
    </row>
    <row r="104" spans="2:9" ht="32.25" customHeight="1" x14ac:dyDescent="0.25">
      <c r="B104" s="20" t="s">
        <v>106</v>
      </c>
      <c r="C104" s="373"/>
      <c r="D104" s="385"/>
      <c r="E104" s="386">
        <f>E105+E106</f>
        <v>960</v>
      </c>
      <c r="F104" s="374"/>
      <c r="G104" s="84"/>
      <c r="H104" s="41"/>
    </row>
    <row r="105" spans="2:9" ht="45" x14ac:dyDescent="0.25">
      <c r="B105" s="20" t="s">
        <v>178</v>
      </c>
      <c r="C105" s="375"/>
      <c r="D105" s="535">
        <v>72</v>
      </c>
      <c r="E105" s="385">
        <v>648</v>
      </c>
      <c r="F105" s="373"/>
      <c r="G105" s="41"/>
      <c r="H105" s="137"/>
    </row>
    <row r="106" spans="2:9" ht="30" x14ac:dyDescent="0.25">
      <c r="B106" s="20" t="s">
        <v>179</v>
      </c>
      <c r="C106" s="373"/>
      <c r="D106" s="535">
        <v>35</v>
      </c>
      <c r="E106" s="385">
        <v>312</v>
      </c>
      <c r="F106" s="373"/>
      <c r="G106" s="41"/>
      <c r="H106" s="41"/>
      <c r="I106" s="379"/>
    </row>
    <row r="107" spans="2:9" ht="51" customHeight="1" x14ac:dyDescent="0.25">
      <c r="B107" s="20" t="s">
        <v>137</v>
      </c>
      <c r="C107" s="41"/>
      <c r="D107" s="385"/>
      <c r="E107" s="385">
        <f>E108+E109+E110+E111</f>
        <v>44490</v>
      </c>
      <c r="F107" s="373"/>
      <c r="G107" s="41"/>
      <c r="H107" s="41"/>
      <c r="I107" s="379"/>
    </row>
    <row r="108" spans="2:9" ht="60" x14ac:dyDescent="0.25">
      <c r="B108" s="20" t="s">
        <v>129</v>
      </c>
      <c r="C108" s="84"/>
      <c r="D108" s="386">
        <v>8850</v>
      </c>
      <c r="E108" s="386">
        <v>34161</v>
      </c>
      <c r="F108" s="374"/>
      <c r="G108" s="374"/>
      <c r="H108" s="374"/>
      <c r="I108" s="379"/>
    </row>
    <row r="109" spans="2:9" ht="45" x14ac:dyDescent="0.25">
      <c r="B109" s="20" t="s">
        <v>130</v>
      </c>
      <c r="C109" s="41"/>
      <c r="D109" s="385">
        <v>2695</v>
      </c>
      <c r="E109" s="385">
        <v>3895</v>
      </c>
      <c r="F109" s="373"/>
      <c r="G109" s="373"/>
      <c r="H109" s="373"/>
      <c r="I109" s="379"/>
    </row>
    <row r="110" spans="2:9" ht="30" x14ac:dyDescent="0.25">
      <c r="B110" s="20" t="s">
        <v>131</v>
      </c>
      <c r="C110" s="31"/>
      <c r="D110" s="387">
        <v>743</v>
      </c>
      <c r="E110" s="387">
        <v>5644</v>
      </c>
      <c r="F110" s="321"/>
      <c r="G110" s="321"/>
      <c r="H110" s="321"/>
      <c r="I110" s="379"/>
    </row>
    <row r="111" spans="2:9" ht="30" x14ac:dyDescent="0.25">
      <c r="B111" s="382" t="s">
        <v>132</v>
      </c>
      <c r="C111" s="41"/>
      <c r="D111" s="385"/>
      <c r="E111" s="385">
        <v>790</v>
      </c>
      <c r="F111" s="373"/>
      <c r="G111" s="373"/>
      <c r="H111" s="373"/>
    </row>
    <row r="112" spans="2:9" ht="45" x14ac:dyDescent="0.25">
      <c r="B112" s="20" t="s">
        <v>133</v>
      </c>
      <c r="C112" s="41"/>
      <c r="D112" s="388"/>
      <c r="E112" s="385">
        <v>500</v>
      </c>
      <c r="F112" s="373"/>
      <c r="G112" s="373"/>
      <c r="H112" s="373"/>
    </row>
    <row r="113" spans="2:8" x14ac:dyDescent="0.25">
      <c r="B113" s="367" t="s">
        <v>136</v>
      </c>
      <c r="C113" s="369"/>
      <c r="D113" s="389"/>
      <c r="E113" s="385">
        <v>21582</v>
      </c>
      <c r="F113" s="373"/>
      <c r="G113" s="373"/>
      <c r="H113" s="373"/>
    </row>
    <row r="114" spans="2:8" x14ac:dyDescent="0.25">
      <c r="B114" s="20" t="s">
        <v>87</v>
      </c>
      <c r="C114" s="369"/>
      <c r="D114" s="388"/>
      <c r="E114" s="385">
        <v>7787</v>
      </c>
      <c r="F114" s="373"/>
      <c r="G114" s="373"/>
      <c r="H114" s="373"/>
    </row>
    <row r="115" spans="2:8" ht="30" x14ac:dyDescent="0.25">
      <c r="B115" s="20" t="s">
        <v>88</v>
      </c>
      <c r="C115" s="370"/>
      <c r="D115" s="388"/>
      <c r="E115" s="385">
        <v>8965</v>
      </c>
      <c r="F115" s="373"/>
      <c r="G115" s="373"/>
      <c r="H115" s="373"/>
    </row>
    <row r="116" spans="2:8" x14ac:dyDescent="0.25">
      <c r="B116" s="21" t="s">
        <v>115</v>
      </c>
      <c r="D116" s="390"/>
      <c r="E116" s="394">
        <f>E103+ROUND(E114*3.2,0)+E115</f>
        <v>101415</v>
      </c>
      <c r="F116" s="321"/>
      <c r="G116" s="321"/>
      <c r="H116" s="321"/>
    </row>
    <row r="117" spans="2:8" x14ac:dyDescent="0.25">
      <c r="B117" s="365" t="s">
        <v>180</v>
      </c>
      <c r="C117" s="370"/>
      <c r="D117" s="388"/>
      <c r="E117" s="395">
        <f>E101+E116</f>
        <v>208238</v>
      </c>
      <c r="F117" s="373"/>
      <c r="G117" s="373"/>
      <c r="H117" s="373"/>
    </row>
    <row r="118" spans="2:8" x14ac:dyDescent="0.25">
      <c r="B118" s="383" t="s">
        <v>90</v>
      </c>
      <c r="D118" s="390"/>
      <c r="E118" s="387"/>
      <c r="F118" s="321"/>
      <c r="G118" s="321"/>
      <c r="H118" s="321"/>
    </row>
    <row r="119" spans="2:8" x14ac:dyDescent="0.25">
      <c r="B119" s="384" t="s">
        <v>34</v>
      </c>
      <c r="C119" s="370"/>
      <c r="D119" s="388"/>
      <c r="E119" s="397">
        <v>1800</v>
      </c>
      <c r="F119" s="373"/>
      <c r="G119" s="373"/>
      <c r="H119" s="373"/>
    </row>
    <row r="120" spans="2:8" x14ac:dyDescent="0.25">
      <c r="B120" s="384" t="s">
        <v>49</v>
      </c>
      <c r="C120" s="370"/>
      <c r="D120" s="388"/>
      <c r="E120" s="397">
        <v>4000</v>
      </c>
      <c r="F120" s="373"/>
      <c r="G120" s="373"/>
      <c r="H120" s="373"/>
    </row>
    <row r="121" spans="2:8" x14ac:dyDescent="0.25">
      <c r="B121" s="384" t="s">
        <v>19</v>
      </c>
      <c r="C121" s="370"/>
      <c r="D121" s="388"/>
      <c r="E121" s="397">
        <v>3500</v>
      </c>
      <c r="F121" s="373"/>
      <c r="G121" s="373"/>
      <c r="H121" s="373"/>
    </row>
    <row r="122" spans="2:8" x14ac:dyDescent="0.25">
      <c r="B122" s="23" t="s">
        <v>8</v>
      </c>
      <c r="C122" s="370"/>
      <c r="D122" s="388"/>
      <c r="E122" s="385"/>
      <c r="F122" s="373"/>
      <c r="G122" s="373"/>
      <c r="H122" s="373"/>
    </row>
    <row r="123" spans="2:8" x14ac:dyDescent="0.25">
      <c r="B123" s="13" t="s">
        <v>181</v>
      </c>
      <c r="C123" s="370">
        <v>300</v>
      </c>
      <c r="D123" s="388"/>
      <c r="E123" s="385">
        <v>260</v>
      </c>
      <c r="F123" s="373">
        <v>12.7</v>
      </c>
      <c r="G123" s="146">
        <f>ROUND(H123/C123,0)</f>
        <v>11</v>
      </c>
      <c r="H123" s="146">
        <f>ROUND(E123*F123,0)</f>
        <v>3302</v>
      </c>
    </row>
    <row r="124" spans="2:8" x14ac:dyDescent="0.25">
      <c r="B124" s="294" t="s">
        <v>182</v>
      </c>
      <c r="C124" s="370"/>
      <c r="D124" s="388"/>
      <c r="E124" s="398">
        <f>E123</f>
        <v>260</v>
      </c>
      <c r="F124" s="399">
        <f>F123</f>
        <v>12.7</v>
      </c>
      <c r="G124" s="400">
        <f>G123</f>
        <v>11</v>
      </c>
      <c r="H124" s="400">
        <f>H123</f>
        <v>3302</v>
      </c>
    </row>
    <row r="125" spans="2:8" x14ac:dyDescent="0.25">
      <c r="B125" s="23" t="s">
        <v>23</v>
      </c>
      <c r="C125" s="370"/>
      <c r="D125" s="388"/>
      <c r="E125" s="385"/>
      <c r="F125" s="373"/>
      <c r="G125" s="373"/>
      <c r="H125" s="373"/>
    </row>
    <row r="126" spans="2:8" x14ac:dyDescent="0.25">
      <c r="B126" s="16" t="s">
        <v>97</v>
      </c>
      <c r="C126" s="370">
        <v>240</v>
      </c>
      <c r="D126" s="388"/>
      <c r="E126" s="397">
        <v>240</v>
      </c>
      <c r="F126" s="401">
        <v>8</v>
      </c>
      <c r="G126" s="183">
        <f>ROUND(H126/C126,0)</f>
        <v>8</v>
      </c>
      <c r="H126" s="183">
        <f>ROUND(E126*F126,0)</f>
        <v>1920</v>
      </c>
    </row>
    <row r="127" spans="2:8" x14ac:dyDescent="0.25">
      <c r="B127" s="536" t="s">
        <v>183</v>
      </c>
      <c r="C127" s="370"/>
      <c r="D127" s="388"/>
      <c r="E127" s="398">
        <f>E126</f>
        <v>240</v>
      </c>
      <c r="F127" s="402">
        <f t="shared" ref="F127:H127" si="7">F126</f>
        <v>8</v>
      </c>
      <c r="G127" s="398">
        <f t="shared" si="7"/>
        <v>8</v>
      </c>
      <c r="H127" s="398">
        <f t="shared" si="7"/>
        <v>1920</v>
      </c>
    </row>
    <row r="128" spans="2:8" ht="16.5" customHeight="1" thickBot="1" x14ac:dyDescent="0.3">
      <c r="B128" s="377" t="s">
        <v>184</v>
      </c>
      <c r="C128" s="371"/>
      <c r="D128" s="391"/>
      <c r="E128" s="403">
        <f>E124+E127</f>
        <v>500</v>
      </c>
      <c r="F128" s="405">
        <f>H128/E128</f>
        <v>10.444000000000001</v>
      </c>
      <c r="G128" s="404">
        <f>G124+G127</f>
        <v>19</v>
      </c>
      <c r="H128" s="404">
        <f>H124+H127</f>
        <v>5222</v>
      </c>
    </row>
    <row r="129" spans="2:8" ht="15.75" thickBot="1" x14ac:dyDescent="0.3">
      <c r="B129" s="372" t="s">
        <v>11</v>
      </c>
      <c r="C129" s="259"/>
      <c r="D129" s="392"/>
      <c r="E129" s="393"/>
      <c r="F129" s="378"/>
      <c r="G129" s="378"/>
      <c r="H129" s="378"/>
    </row>
    <row r="130" spans="2:8" ht="42.75" customHeight="1" x14ac:dyDescent="0.25">
      <c r="B130" s="35" t="s">
        <v>185</v>
      </c>
      <c r="C130" s="174"/>
      <c r="D130" s="174"/>
      <c r="E130" s="174"/>
      <c r="F130" s="174"/>
      <c r="G130" s="174"/>
      <c r="H130" s="174"/>
    </row>
    <row r="131" spans="2:8" x14ac:dyDescent="0.25">
      <c r="B131" s="12" t="s">
        <v>5</v>
      </c>
      <c r="C131" s="41"/>
      <c r="D131" s="41"/>
      <c r="E131" s="41"/>
      <c r="F131" s="41"/>
      <c r="G131" s="41"/>
      <c r="H131" s="41"/>
    </row>
    <row r="132" spans="2:8" x14ac:dyDescent="0.25">
      <c r="B132" s="364" t="s">
        <v>28</v>
      </c>
      <c r="C132" s="406">
        <v>320</v>
      </c>
      <c r="D132" s="388"/>
      <c r="E132" s="406">
        <v>2960</v>
      </c>
      <c r="F132" s="409">
        <v>10.5</v>
      </c>
      <c r="G132" s="407">
        <f t="shared" ref="G132" si="8">ROUND(H132/C132,0)</f>
        <v>97</v>
      </c>
      <c r="H132" s="407">
        <f t="shared" ref="H132" si="9">ROUND(E132*F132,0)</f>
        <v>31080</v>
      </c>
    </row>
    <row r="133" spans="2:8" x14ac:dyDescent="0.25">
      <c r="B133" s="365" t="s">
        <v>6</v>
      </c>
      <c r="C133" s="388"/>
      <c r="D133" s="408"/>
      <c r="E133" s="162">
        <f>E132</f>
        <v>2960</v>
      </c>
      <c r="F133" s="163">
        <f>H133/E133</f>
        <v>10.5</v>
      </c>
      <c r="G133" s="162">
        <f>G132</f>
        <v>97</v>
      </c>
      <c r="H133" s="162">
        <f>H132</f>
        <v>31080</v>
      </c>
    </row>
    <row r="134" spans="2:8" x14ac:dyDescent="0.25">
      <c r="B134" s="366" t="s">
        <v>117</v>
      </c>
      <c r="C134" s="41"/>
      <c r="D134" s="41"/>
      <c r="E134" s="41"/>
      <c r="F134" s="41"/>
      <c r="G134" s="41"/>
      <c r="H134" s="41"/>
    </row>
    <row r="135" spans="2:8" x14ac:dyDescent="0.25">
      <c r="B135" s="20" t="s">
        <v>89</v>
      </c>
      <c r="C135" s="31"/>
      <c r="D135" s="31"/>
      <c r="E135" s="32">
        <f>E136+E137+E138+E139</f>
        <v>4416</v>
      </c>
      <c r="F135" s="31"/>
      <c r="G135" s="31"/>
      <c r="H135" s="31"/>
    </row>
    <row r="136" spans="2:8" x14ac:dyDescent="0.25">
      <c r="B136" s="20" t="s">
        <v>105</v>
      </c>
      <c r="C136" s="41"/>
      <c r="D136" s="41"/>
      <c r="E136" s="41"/>
      <c r="F136" s="41"/>
      <c r="G136" s="41"/>
      <c r="H136" s="41"/>
    </row>
    <row r="137" spans="2:8" ht="30" x14ac:dyDescent="0.25">
      <c r="B137" s="20" t="s">
        <v>124</v>
      </c>
      <c r="C137" s="41"/>
      <c r="D137" s="41"/>
      <c r="E137" s="368">
        <v>836</v>
      </c>
      <c r="F137" s="41"/>
      <c r="G137" s="41"/>
      <c r="H137" s="41"/>
    </row>
    <row r="138" spans="2:8" ht="15" customHeight="1" x14ac:dyDescent="0.25">
      <c r="B138" s="20" t="s">
        <v>125</v>
      </c>
      <c r="C138" s="41"/>
      <c r="D138" s="370"/>
      <c r="E138" s="368">
        <v>580</v>
      </c>
      <c r="F138" s="373"/>
      <c r="G138" s="41"/>
      <c r="H138" s="41"/>
    </row>
    <row r="139" spans="2:8" x14ac:dyDescent="0.25">
      <c r="B139" s="20" t="s">
        <v>126</v>
      </c>
      <c r="C139" s="373"/>
      <c r="D139" s="370"/>
      <c r="E139" s="368">
        <v>3000</v>
      </c>
      <c r="F139" s="373"/>
      <c r="G139" s="41"/>
      <c r="H139" s="41"/>
    </row>
    <row r="140" spans="2:8" x14ac:dyDescent="0.25">
      <c r="B140" s="20" t="s">
        <v>87</v>
      </c>
      <c r="C140" s="373"/>
      <c r="D140" s="370"/>
      <c r="E140" s="368">
        <v>63125</v>
      </c>
      <c r="F140" s="373"/>
      <c r="G140" s="41"/>
      <c r="H140" s="41"/>
    </row>
    <row r="141" spans="2:8" x14ac:dyDescent="0.25">
      <c r="B141" s="376" t="s">
        <v>93</v>
      </c>
      <c r="C141" s="373"/>
      <c r="D141" s="373"/>
      <c r="E141" s="336">
        <f>E135+ROUND(E140*3.2,0)</f>
        <v>206416</v>
      </c>
      <c r="F141" s="373"/>
      <c r="G141" s="41"/>
      <c r="H141" s="41"/>
    </row>
    <row r="142" spans="2:8" x14ac:dyDescent="0.25">
      <c r="B142" s="19" t="s">
        <v>116</v>
      </c>
      <c r="C142" s="373"/>
      <c r="D142" s="373"/>
      <c r="E142" s="373"/>
      <c r="F142" s="373"/>
      <c r="G142" s="41"/>
      <c r="H142" s="41"/>
    </row>
    <row r="143" spans="2:8" x14ac:dyDescent="0.25">
      <c r="B143" s="20" t="s">
        <v>89</v>
      </c>
      <c r="C143" s="374"/>
      <c r="D143" s="374"/>
      <c r="E143" s="368">
        <f>E144+E147+E152+E153</f>
        <v>95391.838427947601</v>
      </c>
      <c r="F143" s="374"/>
      <c r="G143" s="84"/>
      <c r="H143" s="84"/>
    </row>
    <row r="144" spans="2:8" ht="30" x14ac:dyDescent="0.25">
      <c r="B144" s="20" t="s">
        <v>106</v>
      </c>
      <c r="C144" s="373"/>
      <c r="D144" s="385"/>
      <c r="E144" s="368">
        <f>E145+E146</f>
        <v>3141</v>
      </c>
      <c r="F144" s="374"/>
      <c r="G144" s="84"/>
      <c r="H144" s="41"/>
    </row>
    <row r="145" spans="2:11" ht="45" x14ac:dyDescent="0.25">
      <c r="B145" s="20" t="s">
        <v>178</v>
      </c>
      <c r="C145" s="375"/>
      <c r="D145" s="535">
        <v>290</v>
      </c>
      <c r="E145" s="368">
        <v>2498</v>
      </c>
      <c r="F145" s="373"/>
      <c r="G145" s="41"/>
      <c r="H145" s="137"/>
    </row>
    <row r="146" spans="2:11" ht="30" x14ac:dyDescent="0.25">
      <c r="B146" s="20" t="s">
        <v>179</v>
      </c>
      <c r="C146" s="373"/>
      <c r="D146" s="535">
        <v>75</v>
      </c>
      <c r="E146" s="368">
        <v>643</v>
      </c>
      <c r="F146" s="373"/>
      <c r="G146" s="41"/>
      <c r="H146" s="41"/>
    </row>
    <row r="147" spans="2:11" ht="60" x14ac:dyDescent="0.25">
      <c r="B147" s="20" t="s">
        <v>137</v>
      </c>
      <c r="C147" s="41"/>
      <c r="D147" s="385"/>
      <c r="E147" s="385">
        <f>E148+E149+E150+E151</f>
        <v>92250.838427947601</v>
      </c>
      <c r="F147" s="373"/>
      <c r="G147" s="41"/>
      <c r="H147" s="41"/>
    </row>
    <row r="148" spans="2:11" ht="60" x14ac:dyDescent="0.25">
      <c r="B148" s="20" t="s">
        <v>129</v>
      </c>
      <c r="C148" s="84"/>
      <c r="D148" s="386">
        <v>22750</v>
      </c>
      <c r="E148" s="386">
        <v>73127.838427947601</v>
      </c>
      <c r="F148" s="374"/>
      <c r="G148" s="374"/>
      <c r="H148" s="374"/>
      <c r="K148" s="527"/>
    </row>
    <row r="149" spans="2:11" ht="45" x14ac:dyDescent="0.25">
      <c r="B149" s="20" t="s">
        <v>130</v>
      </c>
      <c r="C149" s="41"/>
      <c r="D149" s="385">
        <v>1713</v>
      </c>
      <c r="E149" s="385">
        <v>2523</v>
      </c>
      <c r="F149" s="373"/>
      <c r="G149" s="373"/>
      <c r="H149" s="373"/>
    </row>
    <row r="150" spans="2:11" ht="30" x14ac:dyDescent="0.25">
      <c r="B150" s="20" t="s">
        <v>131</v>
      </c>
      <c r="C150" s="31"/>
      <c r="D150" s="387">
        <v>1650</v>
      </c>
      <c r="E150" s="387">
        <v>12400</v>
      </c>
      <c r="F150" s="321"/>
      <c r="G150" s="321"/>
      <c r="H150" s="321"/>
    </row>
    <row r="151" spans="2:11" ht="30" x14ac:dyDescent="0.25">
      <c r="B151" s="382" t="s">
        <v>132</v>
      </c>
      <c r="C151" s="41"/>
      <c r="D151" s="385"/>
      <c r="E151" s="385">
        <v>4200</v>
      </c>
      <c r="F151" s="373"/>
      <c r="G151" s="373"/>
      <c r="H151" s="373"/>
    </row>
    <row r="152" spans="2:11" ht="45" hidden="1" x14ac:dyDescent="0.25">
      <c r="B152" s="20" t="s">
        <v>133</v>
      </c>
      <c r="C152" s="41"/>
      <c r="D152" s="388"/>
      <c r="E152" s="385"/>
      <c r="F152" s="373"/>
      <c r="G152" s="373"/>
      <c r="H152" s="373"/>
    </row>
    <row r="153" spans="2:11" hidden="1" x14ac:dyDescent="0.25">
      <c r="B153" s="367" t="s">
        <v>136</v>
      </c>
      <c r="C153" s="369"/>
      <c r="D153" s="389"/>
      <c r="E153" s="385"/>
      <c r="F153" s="373"/>
      <c r="G153" s="373"/>
      <c r="H153" s="373"/>
    </row>
    <row r="154" spans="2:11" hidden="1" x14ac:dyDescent="0.25">
      <c r="B154" s="20" t="s">
        <v>87</v>
      </c>
      <c r="C154" s="369"/>
      <c r="D154" s="388"/>
      <c r="E154" s="385"/>
      <c r="F154" s="373"/>
      <c r="G154" s="373"/>
      <c r="H154" s="373"/>
    </row>
    <row r="155" spans="2:11" ht="30" x14ac:dyDescent="0.25">
      <c r="B155" s="20" t="s">
        <v>88</v>
      </c>
      <c r="C155" s="370"/>
      <c r="D155" s="388"/>
      <c r="E155" s="385">
        <v>17690</v>
      </c>
      <c r="F155" s="373"/>
      <c r="G155" s="41"/>
      <c r="H155" s="373"/>
    </row>
    <row r="156" spans="2:11" ht="30" hidden="1" x14ac:dyDescent="0.25">
      <c r="B156" s="26" t="s">
        <v>118</v>
      </c>
      <c r="C156" s="41"/>
      <c r="D156" s="41"/>
      <c r="E156" s="41"/>
      <c r="F156" s="373"/>
      <c r="G156" s="41"/>
      <c r="H156" s="41"/>
    </row>
    <row r="157" spans="2:11" x14ac:dyDescent="0.25">
      <c r="B157" s="331" t="s">
        <v>151</v>
      </c>
      <c r="C157" s="41"/>
      <c r="D157" s="41"/>
      <c r="E157" s="41">
        <v>2000</v>
      </c>
      <c r="F157" s="370"/>
      <c r="G157" s="41"/>
      <c r="H157" s="41"/>
    </row>
    <row r="158" spans="2:11" x14ac:dyDescent="0.25">
      <c r="B158" s="21" t="s">
        <v>115</v>
      </c>
      <c r="D158" s="390"/>
      <c r="E158" s="394">
        <f>E143+ROUND(E154*3.2,0)+E155</f>
        <v>113081.8384279476</v>
      </c>
      <c r="F158" s="321"/>
      <c r="G158" s="321"/>
      <c r="H158" s="137"/>
    </row>
    <row r="159" spans="2:11" x14ac:dyDescent="0.25">
      <c r="B159" s="365" t="s">
        <v>180</v>
      </c>
      <c r="C159" s="370"/>
      <c r="D159" s="388"/>
      <c r="E159" s="395">
        <f>E141+E158</f>
        <v>319497.8384279476</v>
      </c>
      <c r="F159" s="373"/>
      <c r="G159" s="373"/>
      <c r="H159" s="373"/>
    </row>
    <row r="160" spans="2:11" x14ac:dyDescent="0.25">
      <c r="B160" s="23" t="s">
        <v>8</v>
      </c>
      <c r="C160" s="370"/>
      <c r="D160" s="388"/>
      <c r="E160" s="385"/>
      <c r="F160" s="373"/>
      <c r="G160" s="373"/>
      <c r="H160" s="373"/>
    </row>
    <row r="161" spans="2:8" x14ac:dyDescent="0.25">
      <c r="B161" s="13" t="s">
        <v>28</v>
      </c>
      <c r="C161" s="370">
        <v>300</v>
      </c>
      <c r="D161" s="388"/>
      <c r="E161" s="385">
        <v>100</v>
      </c>
      <c r="F161" s="410">
        <v>10.5</v>
      </c>
      <c r="G161" s="146">
        <f>ROUND(H161/C161,0)</f>
        <v>4</v>
      </c>
      <c r="H161" s="146">
        <f>ROUND(E161*F161,0)</f>
        <v>1050</v>
      </c>
    </row>
    <row r="162" spans="2:8" x14ac:dyDescent="0.25">
      <c r="B162" s="294" t="s">
        <v>182</v>
      </c>
      <c r="C162" s="370"/>
      <c r="D162" s="388"/>
      <c r="E162" s="398">
        <f>E161</f>
        <v>100</v>
      </c>
      <c r="F162" s="399">
        <f>F161</f>
        <v>10.5</v>
      </c>
      <c r="G162" s="400">
        <f>G161</f>
        <v>4</v>
      </c>
      <c r="H162" s="400">
        <f>H161</f>
        <v>1050</v>
      </c>
    </row>
    <row r="163" spans="2:8" x14ac:dyDescent="0.25">
      <c r="B163" s="23" t="s">
        <v>23</v>
      </c>
      <c r="C163" s="370"/>
      <c r="D163" s="388"/>
      <c r="E163" s="385"/>
      <c r="F163" s="373"/>
      <c r="G163" s="373"/>
      <c r="H163" s="373"/>
    </row>
    <row r="164" spans="2:8" x14ac:dyDescent="0.25">
      <c r="B164" s="16" t="s">
        <v>97</v>
      </c>
      <c r="C164" s="370">
        <v>240</v>
      </c>
      <c r="D164" s="388"/>
      <c r="E164" s="397">
        <v>480</v>
      </c>
      <c r="F164" s="401">
        <v>8</v>
      </c>
      <c r="G164" s="183">
        <f>ROUND(H164/C164,0)</f>
        <v>16</v>
      </c>
      <c r="H164" s="183">
        <f>ROUND(E164*F164,0)</f>
        <v>3840</v>
      </c>
    </row>
    <row r="165" spans="2:8" x14ac:dyDescent="0.25">
      <c r="B165" s="536" t="s">
        <v>183</v>
      </c>
      <c r="C165" s="370"/>
      <c r="D165" s="388"/>
      <c r="E165" s="398">
        <f>E164</f>
        <v>480</v>
      </c>
      <c r="F165" s="402">
        <f t="shared" ref="F165" si="10">F164</f>
        <v>8</v>
      </c>
      <c r="G165" s="398">
        <f t="shared" ref="G165" si="11">G164</f>
        <v>16</v>
      </c>
      <c r="H165" s="398">
        <f t="shared" ref="H165" si="12">H164</f>
        <v>3840</v>
      </c>
    </row>
    <row r="166" spans="2:8" ht="16.5" customHeight="1" thickBot="1" x14ac:dyDescent="0.3">
      <c r="B166" s="377" t="s">
        <v>184</v>
      </c>
      <c r="C166" s="371"/>
      <c r="D166" s="391"/>
      <c r="E166" s="403">
        <f>E162+E165</f>
        <v>580</v>
      </c>
      <c r="F166" s="405">
        <f>H166/E166</f>
        <v>8.431034482758621</v>
      </c>
      <c r="G166" s="404">
        <f>G162+G165</f>
        <v>20</v>
      </c>
      <c r="H166" s="404">
        <f>H162+H165</f>
        <v>4890</v>
      </c>
    </row>
    <row r="167" spans="2:8" ht="15.75" thickBot="1" x14ac:dyDescent="0.3">
      <c r="B167" s="372" t="s">
        <v>11</v>
      </c>
      <c r="C167" s="259"/>
      <c r="D167" s="392"/>
      <c r="E167" s="393"/>
      <c r="F167" s="378"/>
      <c r="G167" s="378"/>
      <c r="H167" s="378"/>
    </row>
    <row r="168" spans="2:8" ht="30.75" customHeight="1" x14ac:dyDescent="0.25">
      <c r="B168" s="411" t="s">
        <v>188</v>
      </c>
      <c r="C168" s="379"/>
      <c r="D168" s="390"/>
      <c r="E168" s="387"/>
      <c r="F168" s="321"/>
      <c r="G168" s="321"/>
      <c r="H168" s="321"/>
    </row>
    <row r="169" spans="2:8" x14ac:dyDescent="0.25">
      <c r="B169" s="366" t="s">
        <v>117</v>
      </c>
      <c r="C169" s="41"/>
      <c r="D169" s="41"/>
      <c r="E169" s="41"/>
      <c r="F169" s="41"/>
      <c r="G169" s="41"/>
      <c r="H169" s="41"/>
    </row>
    <row r="170" spans="2:8" x14ac:dyDescent="0.25">
      <c r="B170" s="20" t="s">
        <v>89</v>
      </c>
      <c r="C170" s="31"/>
      <c r="D170" s="31"/>
      <c r="E170" s="32">
        <f>E171+E172+E173+E174</f>
        <v>14782</v>
      </c>
      <c r="F170" s="31"/>
      <c r="G170" s="31"/>
      <c r="H170" s="31"/>
    </row>
    <row r="171" spans="2:8" x14ac:dyDescent="0.25">
      <c r="B171" s="20" t="s">
        <v>105</v>
      </c>
      <c r="C171" s="41"/>
      <c r="D171" s="41"/>
      <c r="E171" s="41"/>
      <c r="F171" s="41"/>
      <c r="G171" s="41"/>
      <c r="H171" s="41"/>
    </row>
    <row r="172" spans="2:8" ht="30" x14ac:dyDescent="0.25">
      <c r="B172" s="20" t="s">
        <v>124</v>
      </c>
      <c r="C172" s="41"/>
      <c r="D172" s="41"/>
      <c r="E172" s="368">
        <v>7000</v>
      </c>
      <c r="F172" s="41"/>
      <c r="G172" s="41"/>
      <c r="H172" s="41"/>
    </row>
    <row r="173" spans="2:8" ht="30" x14ac:dyDescent="0.25">
      <c r="B173" s="20" t="s">
        <v>125</v>
      </c>
      <c r="C173" s="41"/>
      <c r="D173" s="370"/>
      <c r="E173" s="368">
        <v>500</v>
      </c>
      <c r="F173" s="373"/>
      <c r="G173" s="41"/>
      <c r="H173" s="41"/>
    </row>
    <row r="174" spans="2:8" x14ac:dyDescent="0.25">
      <c r="B174" s="20" t="s">
        <v>126</v>
      </c>
      <c r="C174" s="373"/>
      <c r="D174" s="370"/>
      <c r="E174" s="368">
        <v>7282</v>
      </c>
      <c r="F174" s="373"/>
      <c r="G174" s="41"/>
      <c r="H174" s="41"/>
    </row>
    <row r="175" spans="2:8" x14ac:dyDescent="0.25">
      <c r="B175" s="20" t="s">
        <v>87</v>
      </c>
      <c r="C175" s="373"/>
      <c r="D175" s="370"/>
      <c r="E175" s="368">
        <v>62675</v>
      </c>
      <c r="F175" s="373"/>
      <c r="G175" s="41"/>
      <c r="H175" s="41"/>
    </row>
    <row r="176" spans="2:8" x14ac:dyDescent="0.25">
      <c r="B176" s="376" t="s">
        <v>93</v>
      </c>
      <c r="C176" s="373"/>
      <c r="D176" s="373"/>
      <c r="E176" s="336">
        <f>E170+ROUND(E175*3.2,0)</f>
        <v>215342</v>
      </c>
      <c r="F176" s="373"/>
      <c r="G176" s="41"/>
      <c r="H176" s="41"/>
    </row>
    <row r="177" spans="2:9" x14ac:dyDescent="0.25">
      <c r="B177" s="19" t="s">
        <v>116</v>
      </c>
      <c r="C177" s="373"/>
      <c r="D177" s="373"/>
      <c r="E177" s="373"/>
      <c r="F177" s="373"/>
      <c r="G177" s="41"/>
      <c r="H177" s="41"/>
    </row>
    <row r="178" spans="2:9" x14ac:dyDescent="0.25">
      <c r="B178" s="20" t="s">
        <v>89</v>
      </c>
      <c r="C178" s="374"/>
      <c r="D178" s="374"/>
      <c r="E178" s="413">
        <f>E179+E184+E190+E191</f>
        <v>34578.5</v>
      </c>
      <c r="F178" s="374"/>
      <c r="G178" s="84"/>
      <c r="H178" s="84"/>
    </row>
    <row r="179" spans="2:9" ht="30" x14ac:dyDescent="0.25">
      <c r="B179" s="20" t="s">
        <v>106</v>
      </c>
      <c r="C179" s="373"/>
      <c r="D179" s="385"/>
      <c r="E179" s="412">
        <f>E182+E183+E180+E181</f>
        <v>7712</v>
      </c>
      <c r="F179" s="374"/>
      <c r="G179" s="84"/>
      <c r="H179" s="41"/>
    </row>
    <row r="180" spans="2:9" ht="30" x14ac:dyDescent="0.25">
      <c r="B180" s="20" t="s">
        <v>107</v>
      </c>
      <c r="C180" s="375"/>
      <c r="D180" s="537">
        <v>4758</v>
      </c>
      <c r="E180" s="412">
        <v>4758</v>
      </c>
      <c r="F180" s="374"/>
      <c r="G180" s="84"/>
      <c r="H180" s="137"/>
    </row>
    <row r="181" spans="2:9" ht="30" x14ac:dyDescent="0.25">
      <c r="B181" s="20" t="s">
        <v>108</v>
      </c>
      <c r="C181" s="375"/>
      <c r="D181" s="537">
        <v>1451</v>
      </c>
      <c r="E181" s="412">
        <v>1451</v>
      </c>
      <c r="F181" s="374"/>
      <c r="G181" s="84"/>
      <c r="H181" s="137"/>
    </row>
    <row r="182" spans="2:9" ht="45" x14ac:dyDescent="0.25">
      <c r="B182" s="20" t="s">
        <v>178</v>
      </c>
      <c r="C182" s="375"/>
      <c r="D182" s="537">
        <v>130</v>
      </c>
      <c r="E182" s="396">
        <v>1170</v>
      </c>
      <c r="F182" s="373"/>
      <c r="G182" s="41"/>
      <c r="H182" s="137"/>
    </row>
    <row r="183" spans="2:9" ht="30" x14ac:dyDescent="0.25">
      <c r="B183" s="20" t="s">
        <v>179</v>
      </c>
      <c r="C183" s="373"/>
      <c r="D183" s="537">
        <v>37</v>
      </c>
      <c r="E183" s="396">
        <v>333</v>
      </c>
      <c r="F183" s="373"/>
      <c r="G183" s="41"/>
      <c r="H183" s="41"/>
    </row>
    <row r="184" spans="2:9" ht="45" customHeight="1" x14ac:dyDescent="0.25">
      <c r="B184" s="20" t="s">
        <v>137</v>
      </c>
      <c r="C184" s="41"/>
      <c r="D184" s="385"/>
      <c r="E184" s="396">
        <f>E186+E187+E188+E189+E185</f>
        <v>26866.5</v>
      </c>
      <c r="F184" s="373"/>
      <c r="G184" s="41"/>
      <c r="H184" s="41"/>
    </row>
    <row r="185" spans="2:9" ht="29.25" customHeight="1" x14ac:dyDescent="0.25">
      <c r="B185" s="20" t="s">
        <v>128</v>
      </c>
      <c r="C185" s="84"/>
      <c r="D185" s="412">
        <v>700</v>
      </c>
      <c r="E185" s="412">
        <v>700</v>
      </c>
      <c r="F185" s="374"/>
      <c r="G185" s="374"/>
      <c r="H185" s="374"/>
    </row>
    <row r="186" spans="2:9" ht="60" x14ac:dyDescent="0.25">
      <c r="B186" s="20" t="s">
        <v>129</v>
      </c>
      <c r="C186" s="84"/>
      <c r="D186" s="412">
        <v>5300</v>
      </c>
      <c r="E186" s="412">
        <v>18364.5</v>
      </c>
      <c r="F186" s="374"/>
      <c r="G186" s="374"/>
      <c r="H186" s="374"/>
      <c r="I186" s="527"/>
    </row>
    <row r="187" spans="2:9" ht="45" x14ac:dyDescent="0.25">
      <c r="B187" s="20" t="s">
        <v>130</v>
      </c>
      <c r="C187" s="41"/>
      <c r="D187" s="396">
        <v>2220</v>
      </c>
      <c r="E187" s="396">
        <v>3241</v>
      </c>
      <c r="F187" s="373"/>
      <c r="G187" s="373"/>
      <c r="H187" s="373"/>
    </row>
    <row r="188" spans="2:9" ht="30" x14ac:dyDescent="0.25">
      <c r="B188" s="20" t="s">
        <v>131</v>
      </c>
      <c r="C188" s="31"/>
      <c r="D188" s="415">
        <v>447</v>
      </c>
      <c r="E188" s="414">
        <v>3339</v>
      </c>
      <c r="F188" s="321"/>
      <c r="G188" s="321"/>
      <c r="H188" s="321"/>
    </row>
    <row r="189" spans="2:9" ht="30" x14ac:dyDescent="0.25">
      <c r="B189" s="382" t="s">
        <v>132</v>
      </c>
      <c r="C189" s="41"/>
      <c r="D189" s="397">
        <v>1222</v>
      </c>
      <c r="E189" s="396">
        <v>1222</v>
      </c>
      <c r="F189" s="373"/>
      <c r="G189" s="373"/>
      <c r="H189" s="373"/>
    </row>
    <row r="190" spans="2:9" ht="45" hidden="1" x14ac:dyDescent="0.25">
      <c r="B190" s="20" t="s">
        <v>133</v>
      </c>
      <c r="C190" s="41"/>
      <c r="D190" s="388"/>
      <c r="E190" s="385"/>
      <c r="F190" s="373"/>
      <c r="G190" s="373"/>
      <c r="H190" s="373"/>
    </row>
    <row r="191" spans="2:9" hidden="1" x14ac:dyDescent="0.25">
      <c r="B191" s="367" t="s">
        <v>136</v>
      </c>
      <c r="C191" s="369"/>
      <c r="D191" s="389"/>
      <c r="E191" s="385"/>
      <c r="F191" s="373"/>
      <c r="G191" s="373"/>
      <c r="H191" s="373"/>
    </row>
    <row r="192" spans="2:9" hidden="1" x14ac:dyDescent="0.25">
      <c r="B192" s="20" t="s">
        <v>87</v>
      </c>
      <c r="C192" s="369"/>
      <c r="D192" s="388"/>
      <c r="E192" s="385"/>
      <c r="F192" s="373"/>
      <c r="G192" s="373"/>
      <c r="H192" s="373"/>
    </row>
    <row r="193" spans="2:8" ht="30" x14ac:dyDescent="0.25">
      <c r="B193" s="20" t="s">
        <v>88</v>
      </c>
      <c r="C193" s="370"/>
      <c r="D193" s="388"/>
      <c r="E193" s="396">
        <v>16575</v>
      </c>
      <c r="F193" s="373"/>
      <c r="G193" s="41"/>
      <c r="H193" s="373"/>
    </row>
    <row r="194" spans="2:8" ht="30" hidden="1" x14ac:dyDescent="0.25">
      <c r="B194" s="26" t="s">
        <v>118</v>
      </c>
      <c r="C194" s="41"/>
      <c r="D194" s="41"/>
      <c r="E194" s="41"/>
      <c r="F194" s="373"/>
      <c r="G194" s="41"/>
      <c r="H194" s="41"/>
    </row>
    <row r="195" spans="2:8" hidden="1" x14ac:dyDescent="0.25">
      <c r="B195" s="331" t="s">
        <v>151</v>
      </c>
      <c r="C195" s="41"/>
      <c r="D195" s="41"/>
      <c r="E195" s="41"/>
      <c r="F195" s="370"/>
      <c r="G195" s="41"/>
      <c r="H195" s="41"/>
    </row>
    <row r="196" spans="2:8" x14ac:dyDescent="0.25">
      <c r="B196" s="21" t="s">
        <v>115</v>
      </c>
      <c r="D196" s="390"/>
      <c r="E196" s="531">
        <f>E178+ROUND(E192*3.2,0)+E193</f>
        <v>51153.5</v>
      </c>
      <c r="F196" s="321"/>
      <c r="G196" s="321"/>
      <c r="H196" s="137"/>
    </row>
    <row r="197" spans="2:8" x14ac:dyDescent="0.25">
      <c r="B197" s="365" t="s">
        <v>180</v>
      </c>
      <c r="C197" s="370"/>
      <c r="D197" s="388"/>
      <c r="E197" s="532">
        <f>E176+E196</f>
        <v>266495.5</v>
      </c>
      <c r="F197" s="373"/>
      <c r="G197" s="373"/>
      <c r="H197" s="373"/>
    </row>
    <row r="198" spans="2:8" x14ac:dyDescent="0.25">
      <c r="B198" s="23" t="s">
        <v>8</v>
      </c>
      <c r="C198" s="370"/>
      <c r="D198" s="388"/>
      <c r="E198" s="385"/>
      <c r="F198" s="373"/>
      <c r="G198" s="373"/>
      <c r="H198" s="373"/>
    </row>
    <row r="199" spans="2:8" hidden="1" x14ac:dyDescent="0.25">
      <c r="B199" s="13" t="s">
        <v>28</v>
      </c>
      <c r="C199" s="370">
        <v>300</v>
      </c>
      <c r="D199" s="388"/>
      <c r="E199" s="385"/>
      <c r="F199" s="410"/>
      <c r="G199" s="146">
        <f>ROUND(H199/C199,0)</f>
        <v>0</v>
      </c>
      <c r="H199" s="146">
        <f>ROUND(E199*F199,0)</f>
        <v>0</v>
      </c>
    </row>
    <row r="200" spans="2:8" hidden="1" x14ac:dyDescent="0.25">
      <c r="B200" s="294" t="s">
        <v>182</v>
      </c>
      <c r="C200" s="370"/>
      <c r="D200" s="388"/>
      <c r="E200" s="398">
        <f>E199</f>
        <v>0</v>
      </c>
      <c r="F200" s="399">
        <f>F199</f>
        <v>0</v>
      </c>
      <c r="G200" s="400">
        <f>G199</f>
        <v>0</v>
      </c>
      <c r="H200" s="400">
        <f>H199</f>
        <v>0</v>
      </c>
    </row>
    <row r="201" spans="2:8" x14ac:dyDescent="0.25">
      <c r="B201" s="23" t="s">
        <v>23</v>
      </c>
      <c r="C201" s="370"/>
      <c r="D201" s="388"/>
      <c r="E201" s="385"/>
      <c r="F201" s="373"/>
      <c r="G201" s="373"/>
      <c r="H201" s="373"/>
    </row>
    <row r="202" spans="2:8" x14ac:dyDescent="0.25">
      <c r="B202" s="16" t="s">
        <v>97</v>
      </c>
      <c r="C202" s="370">
        <v>240</v>
      </c>
      <c r="D202" s="388"/>
      <c r="E202" s="397">
        <v>1800</v>
      </c>
      <c r="F202" s="401">
        <v>8</v>
      </c>
      <c r="G202" s="183">
        <f>ROUND(H202/C202,0)</f>
        <v>60</v>
      </c>
      <c r="H202" s="183">
        <f>ROUND(E202*F202,0)</f>
        <v>14400</v>
      </c>
    </row>
    <row r="203" spans="2:8" x14ac:dyDescent="0.25">
      <c r="B203" s="536" t="s">
        <v>183</v>
      </c>
      <c r="C203" s="370"/>
      <c r="D203" s="388"/>
      <c r="E203" s="398">
        <f>E202</f>
        <v>1800</v>
      </c>
      <c r="F203" s="402">
        <f t="shared" ref="F203" si="13">F202</f>
        <v>8</v>
      </c>
      <c r="G203" s="398">
        <f t="shared" ref="G203" si="14">G202</f>
        <v>60</v>
      </c>
      <c r="H203" s="398">
        <f t="shared" ref="H203" si="15">H202</f>
        <v>14400</v>
      </c>
    </row>
    <row r="204" spans="2:8" ht="17.25" customHeight="1" thickBot="1" x14ac:dyDescent="0.3">
      <c r="B204" s="377" t="s">
        <v>184</v>
      </c>
      <c r="C204" s="371"/>
      <c r="D204" s="391"/>
      <c r="E204" s="403">
        <f>E200+E203</f>
        <v>1800</v>
      </c>
      <c r="F204" s="405">
        <f>H204/E204</f>
        <v>8</v>
      </c>
      <c r="G204" s="404">
        <f>G200+G203</f>
        <v>60</v>
      </c>
      <c r="H204" s="404">
        <f>H200+H203</f>
        <v>14400</v>
      </c>
    </row>
    <row r="205" spans="2:8" ht="15.75" thickBot="1" x14ac:dyDescent="0.3">
      <c r="B205" s="372" t="s">
        <v>11</v>
      </c>
      <c r="C205" s="259"/>
      <c r="D205" s="392"/>
      <c r="E205" s="393"/>
      <c r="F205" s="378"/>
      <c r="G205" s="378"/>
      <c r="H205" s="378"/>
    </row>
    <row r="206" spans="2:8" ht="30" customHeight="1" x14ac:dyDescent="0.25">
      <c r="B206" s="411" t="s">
        <v>189</v>
      </c>
      <c r="C206" s="379"/>
      <c r="D206" s="390"/>
      <c r="E206" s="387"/>
      <c r="F206" s="321"/>
      <c r="G206" s="321"/>
      <c r="H206" s="321"/>
    </row>
    <row r="207" spans="2:8" x14ac:dyDescent="0.25">
      <c r="B207" s="366" t="s">
        <v>117</v>
      </c>
      <c r="C207" s="41"/>
      <c r="D207" s="41"/>
      <c r="E207" s="41"/>
      <c r="F207" s="41"/>
      <c r="G207" s="41"/>
      <c r="H207" s="41"/>
    </row>
    <row r="208" spans="2:8" x14ac:dyDescent="0.25">
      <c r="B208" s="20" t="s">
        <v>89</v>
      </c>
      <c r="C208" s="31"/>
      <c r="D208" s="31"/>
      <c r="E208" s="32">
        <f>E209+E210+E211+E212</f>
        <v>12975</v>
      </c>
      <c r="F208" s="31"/>
      <c r="G208" s="31"/>
      <c r="H208" s="31"/>
    </row>
    <row r="209" spans="2:8" x14ac:dyDescent="0.25">
      <c r="B209" s="20" t="s">
        <v>105</v>
      </c>
      <c r="C209" s="41"/>
      <c r="D209" s="41"/>
      <c r="E209" s="368">
        <v>5955</v>
      </c>
      <c r="F209" s="41"/>
      <c r="G209" s="41"/>
      <c r="H209" s="41"/>
    </row>
    <row r="210" spans="2:8" ht="30" hidden="1" x14ac:dyDescent="0.25">
      <c r="B210" s="20" t="s">
        <v>124</v>
      </c>
      <c r="C210" s="41"/>
      <c r="D210" s="41"/>
      <c r="E210" s="368"/>
      <c r="F210" s="41"/>
      <c r="G210" s="41"/>
      <c r="H210" s="41"/>
    </row>
    <row r="211" spans="2:8" ht="30" hidden="1" x14ac:dyDescent="0.25">
      <c r="B211" s="20" t="s">
        <v>125</v>
      </c>
      <c r="C211" s="41"/>
      <c r="D211" s="370"/>
      <c r="E211" s="368"/>
      <c r="F211" s="373"/>
      <c r="G211" s="41"/>
      <c r="H211" s="41"/>
    </row>
    <row r="212" spans="2:8" x14ac:dyDescent="0.25">
      <c r="B212" s="20" t="s">
        <v>126</v>
      </c>
      <c r="C212" s="373"/>
      <c r="D212" s="370"/>
      <c r="E212" s="368">
        <v>7020</v>
      </c>
      <c r="F212" s="373"/>
      <c r="G212" s="41"/>
      <c r="H212" s="41"/>
    </row>
    <row r="213" spans="2:8" x14ac:dyDescent="0.25">
      <c r="B213" s="20" t="s">
        <v>87</v>
      </c>
      <c r="C213" s="373"/>
      <c r="D213" s="370"/>
      <c r="E213" s="368">
        <v>76542</v>
      </c>
      <c r="F213" s="373"/>
      <c r="G213" s="41"/>
      <c r="H213" s="41"/>
    </row>
    <row r="214" spans="2:8" x14ac:dyDescent="0.25">
      <c r="B214" s="376" t="s">
        <v>93</v>
      </c>
      <c r="C214" s="373"/>
      <c r="D214" s="373"/>
      <c r="E214" s="336">
        <f>E208+ROUND(E213*3.2,0)</f>
        <v>257909</v>
      </c>
      <c r="F214" s="373"/>
      <c r="G214" s="41"/>
      <c r="H214" s="41"/>
    </row>
    <row r="215" spans="2:8" x14ac:dyDescent="0.25">
      <c r="B215" s="19" t="s">
        <v>116</v>
      </c>
      <c r="C215" s="373"/>
      <c r="D215" s="373"/>
      <c r="E215" s="373"/>
      <c r="F215" s="373"/>
      <c r="G215" s="41"/>
      <c r="H215" s="41"/>
    </row>
    <row r="216" spans="2:8" x14ac:dyDescent="0.25">
      <c r="B216" s="20" t="s">
        <v>89</v>
      </c>
      <c r="C216" s="374"/>
      <c r="D216" s="374"/>
      <c r="E216" s="413">
        <f>E217+E220+E225+E226</f>
        <v>59916.25</v>
      </c>
      <c r="F216" s="374"/>
      <c r="G216" s="84"/>
      <c r="H216" s="84"/>
    </row>
    <row r="217" spans="2:8" ht="30" x14ac:dyDescent="0.25">
      <c r="B217" s="20" t="s">
        <v>106</v>
      </c>
      <c r="C217" s="373"/>
      <c r="D217" s="385"/>
      <c r="E217" s="412">
        <f>E218+E219</f>
        <v>1251</v>
      </c>
      <c r="F217" s="374"/>
      <c r="G217" s="84"/>
      <c r="H217" s="41"/>
    </row>
    <row r="218" spans="2:8" ht="45" x14ac:dyDescent="0.25">
      <c r="B218" s="20" t="s">
        <v>178</v>
      </c>
      <c r="C218" s="375"/>
      <c r="D218" s="368">
        <v>70</v>
      </c>
      <c r="E218" s="396">
        <v>630</v>
      </c>
      <c r="F218" s="373"/>
      <c r="G218" s="41"/>
      <c r="H218" s="137"/>
    </row>
    <row r="219" spans="2:8" ht="30" x14ac:dyDescent="0.25">
      <c r="B219" s="20" t="s">
        <v>179</v>
      </c>
      <c r="C219" s="373"/>
      <c r="D219" s="368">
        <v>69</v>
      </c>
      <c r="E219" s="396">
        <v>621</v>
      </c>
      <c r="F219" s="373"/>
      <c r="G219" s="41"/>
      <c r="H219" s="41"/>
    </row>
    <row r="220" spans="2:8" ht="47.25" customHeight="1" x14ac:dyDescent="0.25">
      <c r="B220" s="20" t="s">
        <v>137</v>
      </c>
      <c r="C220" s="41"/>
      <c r="D220" s="385"/>
      <c r="E220" s="396">
        <f>E221+E222+E223+E224</f>
        <v>58665.25</v>
      </c>
      <c r="F220" s="373"/>
      <c r="G220" s="41"/>
      <c r="H220" s="41"/>
    </row>
    <row r="221" spans="2:8" ht="60" x14ac:dyDescent="0.25">
      <c r="B221" s="20" t="s">
        <v>129</v>
      </c>
      <c r="C221" s="84"/>
      <c r="D221" s="538">
        <v>15850</v>
      </c>
      <c r="E221" s="412">
        <v>56505.25</v>
      </c>
      <c r="F221" s="374"/>
      <c r="G221" s="374"/>
      <c r="H221" s="374"/>
    </row>
    <row r="222" spans="2:8" ht="45" x14ac:dyDescent="0.25">
      <c r="B222" s="20" t="s">
        <v>130</v>
      </c>
      <c r="C222" s="41"/>
      <c r="D222" s="416">
        <v>1530</v>
      </c>
      <c r="E222" s="368">
        <v>2160</v>
      </c>
      <c r="F222" s="373"/>
      <c r="G222" s="373"/>
      <c r="H222" s="373"/>
    </row>
    <row r="223" spans="2:8" ht="30" hidden="1" x14ac:dyDescent="0.25">
      <c r="B223" s="20" t="s">
        <v>131</v>
      </c>
      <c r="C223" s="31"/>
      <c r="D223" s="415"/>
      <c r="E223" s="414"/>
      <c r="F223" s="321"/>
      <c r="G223" s="321"/>
      <c r="H223" s="321"/>
    </row>
    <row r="224" spans="2:8" ht="30" hidden="1" x14ac:dyDescent="0.25">
      <c r="B224" s="382" t="s">
        <v>132</v>
      </c>
      <c r="C224" s="41"/>
      <c r="D224" s="397"/>
      <c r="E224" s="396"/>
      <c r="F224" s="373"/>
      <c r="G224" s="373"/>
      <c r="H224" s="373"/>
    </row>
    <row r="225" spans="2:8" ht="45" hidden="1" x14ac:dyDescent="0.25">
      <c r="B225" s="20" t="s">
        <v>133</v>
      </c>
      <c r="C225" s="41"/>
      <c r="D225" s="388"/>
      <c r="E225" s="385"/>
      <c r="F225" s="373"/>
      <c r="G225" s="373"/>
      <c r="H225" s="373"/>
    </row>
    <row r="226" spans="2:8" hidden="1" x14ac:dyDescent="0.25">
      <c r="B226" s="367" t="s">
        <v>136</v>
      </c>
      <c r="C226" s="369"/>
      <c r="D226" s="389"/>
      <c r="E226" s="385"/>
      <c r="F226" s="373"/>
      <c r="G226" s="373"/>
      <c r="H226" s="373"/>
    </row>
    <row r="227" spans="2:8" hidden="1" x14ac:dyDescent="0.25">
      <c r="B227" s="20" t="s">
        <v>87</v>
      </c>
      <c r="C227" s="369"/>
      <c r="D227" s="388"/>
      <c r="E227" s="385"/>
      <c r="F227" s="373"/>
      <c r="G227" s="373"/>
      <c r="H227" s="373"/>
    </row>
    <row r="228" spans="2:8" ht="30" x14ac:dyDescent="0.25">
      <c r="B228" s="20" t="s">
        <v>88</v>
      </c>
      <c r="C228" s="370"/>
      <c r="D228" s="388"/>
      <c r="E228" s="396">
        <v>21784</v>
      </c>
      <c r="F228" s="373"/>
      <c r="G228" s="41"/>
      <c r="H228" s="373"/>
    </row>
    <row r="229" spans="2:8" x14ac:dyDescent="0.25">
      <c r="B229" s="21" t="s">
        <v>115</v>
      </c>
      <c r="D229" s="390"/>
      <c r="E229" s="531">
        <f>E216+ROUND(E227*3.2,0)+E228</f>
        <v>81700.25</v>
      </c>
      <c r="F229" s="321"/>
      <c r="G229" s="321"/>
      <c r="H229" s="137"/>
    </row>
    <row r="230" spans="2:8" x14ac:dyDescent="0.25">
      <c r="B230" s="365" t="s">
        <v>180</v>
      </c>
      <c r="C230" s="370"/>
      <c r="D230" s="388"/>
      <c r="E230" s="532">
        <f>E214+E229</f>
        <v>339609.25</v>
      </c>
      <c r="F230" s="373"/>
      <c r="G230" s="373"/>
      <c r="H230" s="373"/>
    </row>
    <row r="231" spans="2:8" x14ac:dyDescent="0.25">
      <c r="B231" s="23" t="s">
        <v>8</v>
      </c>
      <c r="C231" s="370"/>
      <c r="D231" s="388"/>
      <c r="E231" s="385"/>
      <c r="F231" s="373"/>
      <c r="G231" s="373"/>
      <c r="H231" s="373"/>
    </row>
    <row r="232" spans="2:8" hidden="1" x14ac:dyDescent="0.25">
      <c r="B232" s="13" t="s">
        <v>28</v>
      </c>
      <c r="C232" s="370"/>
      <c r="D232" s="388"/>
      <c r="E232" s="385"/>
      <c r="F232" s="410"/>
      <c r="G232" s="146" t="e">
        <f>ROUND(H232/C232,0)</f>
        <v>#DIV/0!</v>
      </c>
      <c r="H232" s="146">
        <f>ROUND(E232*F232,0)</f>
        <v>0</v>
      </c>
    </row>
    <row r="233" spans="2:8" hidden="1" x14ac:dyDescent="0.25">
      <c r="B233" s="294" t="s">
        <v>182</v>
      </c>
      <c r="C233" s="370"/>
      <c r="D233" s="388"/>
      <c r="E233" s="398">
        <f>E232</f>
        <v>0</v>
      </c>
      <c r="F233" s="399">
        <f>F232</f>
        <v>0</v>
      </c>
      <c r="G233" s="400" t="e">
        <f>G232</f>
        <v>#DIV/0!</v>
      </c>
      <c r="H233" s="400">
        <f>H232</f>
        <v>0</v>
      </c>
    </row>
    <row r="234" spans="2:8" x14ac:dyDescent="0.25">
      <c r="B234" s="23" t="s">
        <v>23</v>
      </c>
      <c r="C234" s="370"/>
      <c r="D234" s="388"/>
      <c r="E234" s="385"/>
      <c r="F234" s="373"/>
      <c r="G234" s="373"/>
      <c r="H234" s="373"/>
    </row>
    <row r="235" spans="2:8" x14ac:dyDescent="0.25">
      <c r="B235" s="16" t="s">
        <v>97</v>
      </c>
      <c r="C235" s="370">
        <v>240</v>
      </c>
      <c r="D235" s="388"/>
      <c r="E235" s="11">
        <v>1300</v>
      </c>
      <c r="F235" s="401">
        <v>8</v>
      </c>
      <c r="G235" s="183">
        <f>ROUND(H235/C235,0)</f>
        <v>43</v>
      </c>
      <c r="H235" s="183">
        <f>ROUND(E235*F235,0)</f>
        <v>10400</v>
      </c>
    </row>
    <row r="236" spans="2:8" x14ac:dyDescent="0.25">
      <c r="B236" s="536" t="s">
        <v>183</v>
      </c>
      <c r="C236" s="370"/>
      <c r="D236" s="388"/>
      <c r="E236" s="398">
        <f>E235</f>
        <v>1300</v>
      </c>
      <c r="F236" s="402">
        <f>H236/E236</f>
        <v>8</v>
      </c>
      <c r="G236" s="398">
        <f>G235</f>
        <v>43</v>
      </c>
      <c r="H236" s="398">
        <f>H235</f>
        <v>10400</v>
      </c>
    </row>
    <row r="237" spans="2:8" ht="14.25" customHeight="1" thickBot="1" x14ac:dyDescent="0.3">
      <c r="B237" s="377" t="s">
        <v>184</v>
      </c>
      <c r="C237" s="371"/>
      <c r="D237" s="391"/>
      <c r="E237" s="403">
        <f>E233+E236</f>
        <v>1300</v>
      </c>
      <c r="F237" s="405">
        <f>H237/E237</f>
        <v>8</v>
      </c>
      <c r="G237" s="404">
        <f>G236</f>
        <v>43</v>
      </c>
      <c r="H237" s="404">
        <f>H233+H236</f>
        <v>10400</v>
      </c>
    </row>
    <row r="238" spans="2:8" ht="15.75" thickBot="1" x14ac:dyDescent="0.3">
      <c r="B238" s="372" t="s">
        <v>11</v>
      </c>
      <c r="C238" s="259"/>
      <c r="D238" s="392"/>
      <c r="E238" s="393"/>
      <c r="F238" s="378"/>
      <c r="G238" s="378"/>
      <c r="H238" s="378"/>
    </row>
    <row r="239" spans="2:8" ht="43.5" x14ac:dyDescent="0.25">
      <c r="B239" s="428" t="s">
        <v>199</v>
      </c>
      <c r="C239" s="429"/>
      <c r="D239" s="429"/>
      <c r="E239" s="194"/>
      <c r="F239" s="194"/>
      <c r="G239" s="194"/>
      <c r="H239" s="194"/>
    </row>
    <row r="240" spans="2:8" x14ac:dyDescent="0.25">
      <c r="B240" s="12" t="s">
        <v>5</v>
      </c>
      <c r="C240" s="30"/>
      <c r="D240" s="430"/>
      <c r="E240" s="146"/>
      <c r="F240" s="431"/>
      <c r="G240" s="146"/>
      <c r="H240" s="146"/>
    </row>
    <row r="241" spans="2:8" x14ac:dyDescent="0.25">
      <c r="B241" s="38" t="s">
        <v>62</v>
      </c>
      <c r="C241" s="432">
        <v>340</v>
      </c>
      <c r="D241" s="433"/>
      <c r="E241" s="146">
        <v>650</v>
      </c>
      <c r="F241" s="434">
        <v>9.8000000000000007</v>
      </c>
      <c r="G241" s="146">
        <f t="shared" ref="G241:G252" si="16">ROUND(H241/C241,0)</f>
        <v>19</v>
      </c>
      <c r="H241" s="146">
        <f t="shared" ref="H241:H252" si="17">ROUND(E241*F241,0)</f>
        <v>6370</v>
      </c>
    </row>
    <row r="242" spans="2:8" x14ac:dyDescent="0.25">
      <c r="B242" s="38" t="s">
        <v>53</v>
      </c>
      <c r="C242" s="432">
        <v>340</v>
      </c>
      <c r="D242" s="433"/>
      <c r="E242" s="146">
        <v>200</v>
      </c>
      <c r="F242" s="434">
        <v>11.4</v>
      </c>
      <c r="G242" s="146">
        <f t="shared" si="16"/>
        <v>7</v>
      </c>
      <c r="H242" s="146">
        <f t="shared" si="17"/>
        <v>2280</v>
      </c>
    </row>
    <row r="243" spans="2:8" x14ac:dyDescent="0.25">
      <c r="B243" s="38" t="s">
        <v>26</v>
      </c>
      <c r="C243" s="432">
        <v>340</v>
      </c>
      <c r="D243" s="433"/>
      <c r="E243" s="146">
        <v>80</v>
      </c>
      <c r="F243" s="434">
        <v>6.3</v>
      </c>
      <c r="G243" s="146">
        <f t="shared" si="16"/>
        <v>1</v>
      </c>
      <c r="H243" s="146">
        <f t="shared" si="17"/>
        <v>504</v>
      </c>
    </row>
    <row r="244" spans="2:8" x14ac:dyDescent="0.25">
      <c r="B244" s="38" t="s">
        <v>25</v>
      </c>
      <c r="C244" s="432">
        <v>340</v>
      </c>
      <c r="D244" s="433"/>
      <c r="E244" s="146">
        <v>1011</v>
      </c>
      <c r="F244" s="434">
        <v>10.8</v>
      </c>
      <c r="G244" s="146">
        <f t="shared" si="16"/>
        <v>32</v>
      </c>
      <c r="H244" s="146">
        <f t="shared" si="17"/>
        <v>10919</v>
      </c>
    </row>
    <row r="245" spans="2:8" x14ac:dyDescent="0.25">
      <c r="B245" s="38" t="s">
        <v>52</v>
      </c>
      <c r="C245" s="432">
        <v>340</v>
      </c>
      <c r="D245" s="433"/>
      <c r="E245" s="146">
        <v>950</v>
      </c>
      <c r="F245" s="434">
        <v>10.1</v>
      </c>
      <c r="G245" s="146">
        <f t="shared" si="16"/>
        <v>28</v>
      </c>
      <c r="H245" s="146">
        <f t="shared" si="17"/>
        <v>9595</v>
      </c>
    </row>
    <row r="246" spans="2:8" x14ac:dyDescent="0.25">
      <c r="B246" s="38" t="s">
        <v>36</v>
      </c>
      <c r="C246" s="432">
        <v>340</v>
      </c>
      <c r="D246" s="433"/>
      <c r="E246" s="146">
        <v>161</v>
      </c>
      <c r="F246" s="434">
        <v>10.8</v>
      </c>
      <c r="G246" s="146">
        <f t="shared" si="16"/>
        <v>5</v>
      </c>
      <c r="H246" s="146">
        <f t="shared" si="17"/>
        <v>1739</v>
      </c>
    </row>
    <row r="247" spans="2:8" x14ac:dyDescent="0.25">
      <c r="B247" s="38" t="s">
        <v>17</v>
      </c>
      <c r="C247" s="432">
        <v>340</v>
      </c>
      <c r="D247" s="433"/>
      <c r="E247" s="146">
        <v>285</v>
      </c>
      <c r="F247" s="434">
        <v>11.1</v>
      </c>
      <c r="G247" s="146">
        <f t="shared" si="16"/>
        <v>9</v>
      </c>
      <c r="H247" s="146">
        <f t="shared" si="17"/>
        <v>3164</v>
      </c>
    </row>
    <row r="248" spans="2:8" x14ac:dyDescent="0.25">
      <c r="B248" s="38" t="s">
        <v>24</v>
      </c>
      <c r="C248" s="432">
        <v>340</v>
      </c>
      <c r="D248" s="433"/>
      <c r="E248" s="146">
        <v>187</v>
      </c>
      <c r="F248" s="434">
        <v>10.1</v>
      </c>
      <c r="G248" s="146">
        <f t="shared" si="16"/>
        <v>6</v>
      </c>
      <c r="H248" s="146">
        <f t="shared" si="17"/>
        <v>1889</v>
      </c>
    </row>
    <row r="249" spans="2:8" x14ac:dyDescent="0.25">
      <c r="B249" s="38" t="s">
        <v>14</v>
      </c>
      <c r="C249" s="432">
        <v>340</v>
      </c>
      <c r="D249" s="433"/>
      <c r="E249" s="146">
        <v>180</v>
      </c>
      <c r="F249" s="434">
        <v>8.1999999999999993</v>
      </c>
      <c r="G249" s="146">
        <f t="shared" si="16"/>
        <v>4</v>
      </c>
      <c r="H249" s="146">
        <f t="shared" si="17"/>
        <v>1476</v>
      </c>
    </row>
    <row r="250" spans="2:8" x14ac:dyDescent="0.25">
      <c r="B250" s="40" t="s">
        <v>165</v>
      </c>
      <c r="C250" s="432">
        <v>340</v>
      </c>
      <c r="D250" s="433"/>
      <c r="E250" s="146">
        <v>50</v>
      </c>
      <c r="F250" s="434">
        <v>11</v>
      </c>
      <c r="G250" s="146">
        <f t="shared" si="16"/>
        <v>2</v>
      </c>
      <c r="H250" s="146">
        <f t="shared" si="17"/>
        <v>550</v>
      </c>
    </row>
    <row r="251" spans="2:8" x14ac:dyDescent="0.25">
      <c r="B251" s="40" t="s">
        <v>163</v>
      </c>
      <c r="C251" s="432">
        <v>340</v>
      </c>
      <c r="D251" s="433"/>
      <c r="E251" s="146">
        <v>150</v>
      </c>
      <c r="F251" s="434">
        <v>8.5</v>
      </c>
      <c r="G251" s="146">
        <f t="shared" si="16"/>
        <v>4</v>
      </c>
      <c r="H251" s="146">
        <f t="shared" si="17"/>
        <v>1275</v>
      </c>
    </row>
    <row r="252" spans="2:8" x14ac:dyDescent="0.25">
      <c r="B252" s="435" t="s">
        <v>56</v>
      </c>
      <c r="C252" s="432">
        <v>340</v>
      </c>
      <c r="D252" s="433"/>
      <c r="E252" s="146">
        <v>120</v>
      </c>
      <c r="F252" s="434">
        <v>11.5</v>
      </c>
      <c r="G252" s="146">
        <f t="shared" si="16"/>
        <v>4</v>
      </c>
      <c r="H252" s="146">
        <f t="shared" si="17"/>
        <v>1380</v>
      </c>
    </row>
    <row r="253" spans="2:8" x14ac:dyDescent="0.25">
      <c r="B253" s="43" t="s">
        <v>6</v>
      </c>
      <c r="C253" s="436">
        <v>340</v>
      </c>
      <c r="D253" s="433"/>
      <c r="E253" s="130">
        <f>SUM(E241:E252)</f>
        <v>4024</v>
      </c>
      <c r="F253" s="158">
        <f>H253/E253</f>
        <v>10.223906560636182</v>
      </c>
      <c r="G253" s="130">
        <f>SUM(G241:G252)</f>
        <v>121</v>
      </c>
      <c r="H253" s="130">
        <f>SUM(H241:H252)</f>
        <v>41141</v>
      </c>
    </row>
    <row r="254" spans="2:8" x14ac:dyDescent="0.25">
      <c r="B254" s="19" t="s">
        <v>117</v>
      </c>
      <c r="C254" s="9"/>
      <c r="D254" s="301"/>
      <c r="E254" s="146"/>
      <c r="F254" s="158"/>
      <c r="G254" s="130"/>
      <c r="H254" s="130"/>
    </row>
    <row r="255" spans="2:8" x14ac:dyDescent="0.25">
      <c r="B255" s="20" t="s">
        <v>89</v>
      </c>
      <c r="C255" s="9"/>
      <c r="D255" s="301"/>
      <c r="E255" s="146">
        <f>E256+E257+E258+E259</f>
        <v>1749</v>
      </c>
      <c r="F255" s="158"/>
      <c r="G255" s="130"/>
      <c r="H255" s="130"/>
    </row>
    <row r="256" spans="2:8" x14ac:dyDescent="0.25">
      <c r="B256" s="20" t="s">
        <v>105</v>
      </c>
      <c r="C256" s="9"/>
      <c r="D256" s="301"/>
      <c r="E256" s="146"/>
      <c r="F256" s="158"/>
      <c r="G256" s="130"/>
      <c r="H256" s="130"/>
    </row>
    <row r="257" spans="2:8" ht="30" x14ac:dyDescent="0.25">
      <c r="B257" s="20" t="s">
        <v>124</v>
      </c>
      <c r="C257" s="9"/>
      <c r="D257" s="301"/>
      <c r="E257" s="146">
        <v>220</v>
      </c>
      <c r="F257" s="158"/>
      <c r="G257" s="130"/>
      <c r="H257" s="130"/>
    </row>
    <row r="258" spans="2:8" ht="30" x14ac:dyDescent="0.25">
      <c r="B258" s="20" t="s">
        <v>125</v>
      </c>
      <c r="C258" s="9"/>
      <c r="D258" s="301"/>
      <c r="E258" s="146"/>
      <c r="F258" s="158"/>
      <c r="G258" s="130"/>
      <c r="H258" s="130"/>
    </row>
    <row r="259" spans="2:8" x14ac:dyDescent="0.25">
      <c r="B259" s="20" t="s">
        <v>126</v>
      </c>
      <c r="C259" s="9"/>
      <c r="D259" s="301"/>
      <c r="E259" s="146">
        <v>1529</v>
      </c>
      <c r="F259" s="158"/>
      <c r="G259" s="130"/>
      <c r="H259" s="130"/>
    </row>
    <row r="260" spans="2:8" x14ac:dyDescent="0.25">
      <c r="B260" s="26" t="s">
        <v>87</v>
      </c>
      <c r="C260" s="9"/>
      <c r="D260" s="301"/>
      <c r="E260" s="146">
        <v>5000</v>
      </c>
      <c r="F260" s="158"/>
      <c r="G260" s="130"/>
      <c r="H260" s="130"/>
    </row>
    <row r="261" spans="2:8" x14ac:dyDescent="0.25">
      <c r="B261" s="288" t="s">
        <v>104</v>
      </c>
      <c r="C261" s="9"/>
      <c r="D261" s="301"/>
      <c r="E261" s="146">
        <v>2000</v>
      </c>
      <c r="F261" s="158"/>
      <c r="G261" s="130"/>
      <c r="H261" s="130"/>
    </row>
    <row r="262" spans="2:8" x14ac:dyDescent="0.25">
      <c r="B262" s="21" t="s">
        <v>93</v>
      </c>
      <c r="C262" s="9"/>
      <c r="D262" s="301"/>
      <c r="E262" s="130">
        <f>E255+ROUND(E260*3.2,0)</f>
        <v>17749</v>
      </c>
      <c r="F262" s="158"/>
      <c r="G262" s="130"/>
      <c r="H262" s="130"/>
    </row>
    <row r="263" spans="2:8" x14ac:dyDescent="0.25">
      <c r="B263" s="19" t="s">
        <v>116</v>
      </c>
      <c r="C263" s="9"/>
      <c r="D263" s="301"/>
      <c r="E263" s="146"/>
      <c r="F263" s="158"/>
      <c r="G263" s="130"/>
      <c r="H263" s="130"/>
    </row>
    <row r="264" spans="2:8" x14ac:dyDescent="0.25">
      <c r="B264" s="20" t="s">
        <v>89</v>
      </c>
      <c r="C264" s="9"/>
      <c r="D264" s="129"/>
      <c r="E264" s="146">
        <f>E265+E266+E271+E277+E278+E279+E280</f>
        <v>1875</v>
      </c>
      <c r="F264" s="158"/>
      <c r="G264" s="130"/>
      <c r="H264" s="130"/>
    </row>
    <row r="265" spans="2:8" x14ac:dyDescent="0.25">
      <c r="B265" s="20" t="s">
        <v>105</v>
      </c>
      <c r="C265" s="9"/>
      <c r="D265" s="129"/>
      <c r="E265" s="146"/>
      <c r="F265" s="158"/>
      <c r="G265" s="130"/>
      <c r="H265" s="130"/>
    </row>
    <row r="266" spans="2:8" ht="30" x14ac:dyDescent="0.25">
      <c r="B266" s="20" t="s">
        <v>106</v>
      </c>
      <c r="C266" s="9"/>
      <c r="D266" s="129"/>
      <c r="E266" s="146">
        <f>E267+E268+E269+E270</f>
        <v>499</v>
      </c>
      <c r="F266" s="158"/>
      <c r="G266" s="130"/>
      <c r="H266" s="130"/>
    </row>
    <row r="267" spans="2:8" ht="30" x14ac:dyDescent="0.25">
      <c r="B267" s="20" t="s">
        <v>107</v>
      </c>
      <c r="C267" s="9"/>
      <c r="D267" s="301">
        <v>383</v>
      </c>
      <c r="E267" s="146">
        <v>383</v>
      </c>
      <c r="F267" s="158"/>
      <c r="G267" s="130"/>
      <c r="H267" s="130"/>
    </row>
    <row r="268" spans="2:8" ht="30" x14ac:dyDescent="0.25">
      <c r="B268" s="20" t="s">
        <v>108</v>
      </c>
      <c r="C268" s="9"/>
      <c r="D268" s="301"/>
      <c r="E268" s="146">
        <v>116</v>
      </c>
      <c r="F268" s="158"/>
      <c r="G268" s="130"/>
      <c r="H268" s="130"/>
    </row>
    <row r="269" spans="2:8" ht="45" x14ac:dyDescent="0.25">
      <c r="B269" s="20" t="s">
        <v>110</v>
      </c>
      <c r="C269" s="9"/>
      <c r="D269" s="301"/>
      <c r="E269" s="146"/>
      <c r="F269" s="158"/>
      <c r="G269" s="130"/>
      <c r="H269" s="130"/>
    </row>
    <row r="270" spans="2:8" ht="45" x14ac:dyDescent="0.25">
      <c r="B270" s="20" t="s">
        <v>109</v>
      </c>
      <c r="C270" s="9"/>
      <c r="D270" s="301"/>
      <c r="E270" s="146"/>
      <c r="F270" s="158"/>
      <c r="G270" s="130"/>
      <c r="H270" s="130"/>
    </row>
    <row r="271" spans="2:8" ht="45" x14ac:dyDescent="0.25">
      <c r="B271" s="20" t="s">
        <v>127</v>
      </c>
      <c r="C271" s="9"/>
      <c r="D271" s="129"/>
      <c r="E271" s="146">
        <f>E272+E273+E274+E275+E276</f>
        <v>476</v>
      </c>
      <c r="F271" s="158"/>
      <c r="G271" s="130"/>
      <c r="H271" s="130"/>
    </row>
    <row r="272" spans="2:8" ht="30" x14ac:dyDescent="0.25">
      <c r="B272" s="20" t="s">
        <v>128</v>
      </c>
      <c r="C272" s="9"/>
      <c r="D272" s="301">
        <v>476</v>
      </c>
      <c r="E272" s="146">
        <v>476</v>
      </c>
      <c r="F272" s="158"/>
      <c r="G272" s="130"/>
      <c r="H272" s="130"/>
    </row>
    <row r="273" spans="2:8" ht="60" x14ac:dyDescent="0.25">
      <c r="B273" s="20" t="s">
        <v>129</v>
      </c>
      <c r="C273" s="9"/>
      <c r="D273" s="5"/>
      <c r="E273" s="146"/>
      <c r="F273" s="158"/>
      <c r="G273" s="130"/>
      <c r="H273" s="130"/>
    </row>
    <row r="274" spans="2:8" ht="45" x14ac:dyDescent="0.25">
      <c r="B274" s="20" t="s">
        <v>130</v>
      </c>
      <c r="C274" s="9"/>
      <c r="D274" s="301"/>
      <c r="E274" s="146"/>
      <c r="F274" s="158"/>
      <c r="G274" s="130"/>
      <c r="H274" s="130"/>
    </row>
    <row r="275" spans="2:8" ht="30" x14ac:dyDescent="0.25">
      <c r="B275" s="20" t="s">
        <v>131</v>
      </c>
      <c r="C275" s="9"/>
      <c r="D275" s="301"/>
      <c r="E275" s="146"/>
      <c r="F275" s="158"/>
      <c r="G275" s="130"/>
      <c r="H275" s="130"/>
    </row>
    <row r="276" spans="2:8" ht="30" x14ac:dyDescent="0.25">
      <c r="B276" s="20" t="s">
        <v>132</v>
      </c>
      <c r="C276" s="9"/>
      <c r="D276" s="301"/>
      <c r="E276" s="146"/>
      <c r="F276" s="158"/>
      <c r="G276" s="130"/>
      <c r="H276" s="130"/>
    </row>
    <row r="277" spans="2:8" ht="45" x14ac:dyDescent="0.25">
      <c r="B277" s="20" t="s">
        <v>133</v>
      </c>
      <c r="C277" s="9"/>
      <c r="D277" s="129"/>
      <c r="E277" s="146"/>
      <c r="F277" s="158"/>
      <c r="G277" s="130"/>
      <c r="H277" s="130"/>
    </row>
    <row r="278" spans="2:8" ht="30" x14ac:dyDescent="0.25">
      <c r="B278" s="20" t="s">
        <v>134</v>
      </c>
      <c r="C278" s="9"/>
      <c r="D278" s="129"/>
      <c r="E278" s="146"/>
      <c r="F278" s="158"/>
      <c r="G278" s="130"/>
      <c r="H278" s="130"/>
    </row>
    <row r="279" spans="2:8" ht="30" x14ac:dyDescent="0.25">
      <c r="B279" s="20" t="s">
        <v>135</v>
      </c>
      <c r="C279" s="9"/>
      <c r="D279" s="129"/>
      <c r="E279" s="146"/>
      <c r="F279" s="158"/>
      <c r="G279" s="130"/>
      <c r="H279" s="130"/>
    </row>
    <row r="280" spans="2:8" x14ac:dyDescent="0.25">
      <c r="B280" s="20" t="s">
        <v>136</v>
      </c>
      <c r="C280" s="9"/>
      <c r="D280" s="129"/>
      <c r="E280" s="146">
        <v>900</v>
      </c>
      <c r="F280" s="158"/>
      <c r="G280" s="130"/>
      <c r="H280" s="130"/>
    </row>
    <row r="281" spans="2:8" x14ac:dyDescent="0.25">
      <c r="B281" s="26" t="s">
        <v>87</v>
      </c>
      <c r="C281" s="9"/>
      <c r="D281" s="301"/>
      <c r="E281" s="146">
        <v>900</v>
      </c>
      <c r="F281" s="158"/>
      <c r="G281" s="130"/>
      <c r="H281" s="130"/>
    </row>
    <row r="282" spans="2:8" x14ac:dyDescent="0.25">
      <c r="B282" s="288" t="s">
        <v>104</v>
      </c>
      <c r="C282" s="9"/>
      <c r="D282" s="301"/>
      <c r="E282" s="146"/>
      <c r="F282" s="158"/>
      <c r="G282" s="130"/>
      <c r="H282" s="130"/>
    </row>
    <row r="283" spans="2:8" ht="30" x14ac:dyDescent="0.25">
      <c r="B283" s="26" t="s">
        <v>88</v>
      </c>
      <c r="C283" s="9"/>
      <c r="D283" s="301"/>
      <c r="E283" s="146">
        <v>1000</v>
      </c>
      <c r="F283" s="158"/>
      <c r="G283" s="130"/>
      <c r="H283" s="130"/>
    </row>
    <row r="284" spans="2:8" ht="30" x14ac:dyDescent="0.25">
      <c r="B284" s="289" t="s">
        <v>118</v>
      </c>
      <c r="C284" s="9"/>
      <c r="D284" s="301"/>
      <c r="E284" s="146"/>
      <c r="F284" s="158"/>
      <c r="G284" s="130"/>
      <c r="H284" s="130"/>
    </row>
    <row r="285" spans="2:8" x14ac:dyDescent="0.25">
      <c r="B285" s="26" t="s">
        <v>151</v>
      </c>
      <c r="C285" s="9"/>
      <c r="D285" s="301"/>
      <c r="E285" s="146">
        <v>200</v>
      </c>
      <c r="F285" s="158"/>
      <c r="G285" s="130"/>
      <c r="H285" s="130"/>
    </row>
    <row r="286" spans="2:8" x14ac:dyDescent="0.25">
      <c r="B286" s="21" t="s">
        <v>115</v>
      </c>
      <c r="C286" s="9"/>
      <c r="D286" s="301"/>
      <c r="E286" s="130">
        <f>E264+ROUND(E281*3.2,0)+E283</f>
        <v>5755</v>
      </c>
      <c r="F286" s="158"/>
      <c r="G286" s="130"/>
      <c r="H286" s="130"/>
    </row>
    <row r="287" spans="2:8" ht="29.25" x14ac:dyDescent="0.25">
      <c r="B287" s="290" t="s">
        <v>114</v>
      </c>
      <c r="C287" s="9"/>
      <c r="D287" s="301"/>
      <c r="E287" s="130">
        <f>E262+E286</f>
        <v>23504</v>
      </c>
      <c r="F287" s="158"/>
      <c r="G287" s="130"/>
      <c r="H287" s="130"/>
    </row>
    <row r="288" spans="2:8" x14ac:dyDescent="0.25">
      <c r="B288" s="250" t="s">
        <v>90</v>
      </c>
      <c r="C288" s="146"/>
      <c r="D288" s="146"/>
      <c r="E288" s="146"/>
      <c r="F288" s="146"/>
      <c r="G288" s="146"/>
      <c r="H288" s="146"/>
    </row>
    <row r="289" spans="2:8" x14ac:dyDescent="0.25">
      <c r="B289" s="13" t="s">
        <v>21</v>
      </c>
      <c r="C289" s="146"/>
      <c r="D289" s="146"/>
      <c r="E289" s="146">
        <v>35</v>
      </c>
      <c r="F289" s="146"/>
      <c r="G289" s="146"/>
      <c r="H289" s="437"/>
    </row>
    <row r="290" spans="2:8" x14ac:dyDescent="0.25">
      <c r="B290" s="13" t="s">
        <v>33</v>
      </c>
      <c r="C290" s="146"/>
      <c r="D290" s="146"/>
      <c r="E290" s="146">
        <v>300</v>
      </c>
      <c r="F290" s="146"/>
      <c r="G290" s="146"/>
      <c r="H290" s="437"/>
    </row>
    <row r="291" spans="2:8" x14ac:dyDescent="0.25">
      <c r="B291" s="13" t="s">
        <v>200</v>
      </c>
      <c r="C291" s="146"/>
      <c r="D291" s="146"/>
      <c r="E291" s="146">
        <v>50</v>
      </c>
      <c r="F291" s="146"/>
      <c r="G291" s="146"/>
      <c r="H291" s="437"/>
    </row>
    <row r="292" spans="2:8" x14ac:dyDescent="0.25">
      <c r="B292" s="13" t="s">
        <v>20</v>
      </c>
      <c r="C292" s="146"/>
      <c r="D292" s="146"/>
      <c r="E292" s="146">
        <v>30</v>
      </c>
      <c r="F292" s="146"/>
      <c r="G292" s="146"/>
      <c r="H292" s="437"/>
    </row>
    <row r="293" spans="2:8" x14ac:dyDescent="0.25">
      <c r="B293" s="13" t="s">
        <v>119</v>
      </c>
      <c r="C293" s="146"/>
      <c r="D293" s="146"/>
      <c r="E293" s="146">
        <v>30</v>
      </c>
      <c r="F293" s="146"/>
      <c r="G293" s="146"/>
      <c r="H293" s="437"/>
    </row>
    <row r="294" spans="2:8" x14ac:dyDescent="0.25">
      <c r="B294" s="13" t="s">
        <v>171</v>
      </c>
      <c r="C294" s="146"/>
      <c r="D294" s="146"/>
      <c r="E294" s="146">
        <v>10</v>
      </c>
      <c r="F294" s="146"/>
      <c r="G294" s="146"/>
      <c r="H294" s="437"/>
    </row>
    <row r="295" spans="2:8" x14ac:dyDescent="0.25">
      <c r="B295" s="13" t="s">
        <v>172</v>
      </c>
      <c r="C295" s="146"/>
      <c r="D295" s="146"/>
      <c r="E295" s="146">
        <v>10</v>
      </c>
      <c r="F295" s="146"/>
      <c r="G295" s="146"/>
      <c r="H295" s="437"/>
    </row>
    <row r="296" spans="2:8" x14ac:dyDescent="0.25">
      <c r="B296" s="13" t="s">
        <v>50</v>
      </c>
      <c r="C296" s="146"/>
      <c r="D296" s="146"/>
      <c r="E296" s="146">
        <v>10</v>
      </c>
      <c r="F296" s="146"/>
      <c r="G296" s="146"/>
      <c r="H296" s="437"/>
    </row>
    <row r="297" spans="2:8" x14ac:dyDescent="0.25">
      <c r="B297" s="13" t="s">
        <v>173</v>
      </c>
      <c r="C297" s="146"/>
      <c r="D297" s="146"/>
      <c r="E297" s="146">
        <v>50</v>
      </c>
      <c r="F297" s="146"/>
      <c r="G297" s="146"/>
      <c r="H297" s="437"/>
    </row>
    <row r="298" spans="2:8" x14ac:dyDescent="0.25">
      <c r="B298" s="13" t="s">
        <v>120</v>
      </c>
      <c r="C298" s="146"/>
      <c r="D298" s="146"/>
      <c r="E298" s="146">
        <v>50</v>
      </c>
      <c r="F298" s="146"/>
      <c r="G298" s="146"/>
      <c r="H298" s="437"/>
    </row>
    <row r="299" spans="2:8" x14ac:dyDescent="0.25">
      <c r="B299" s="13" t="s">
        <v>34</v>
      </c>
      <c r="C299" s="146"/>
      <c r="D299" s="146"/>
      <c r="E299" s="146">
        <v>50</v>
      </c>
      <c r="F299" s="146"/>
      <c r="G299" s="146"/>
      <c r="H299" s="437"/>
    </row>
    <row r="300" spans="2:8" ht="15.75" x14ac:dyDescent="0.25">
      <c r="B300" s="226" t="s">
        <v>8</v>
      </c>
      <c r="C300" s="146"/>
      <c r="D300" s="146"/>
      <c r="E300" s="438"/>
      <c r="F300" s="438"/>
      <c r="G300" s="438"/>
      <c r="H300" s="130"/>
    </row>
    <row r="301" spans="2:8" x14ac:dyDescent="0.25">
      <c r="B301" s="121" t="s">
        <v>96</v>
      </c>
      <c r="C301" s="438"/>
      <c r="D301" s="439"/>
      <c r="E301" s="439"/>
      <c r="F301" s="438"/>
      <c r="G301" s="439"/>
      <c r="H301" s="130"/>
    </row>
    <row r="302" spans="2:8" x14ac:dyDescent="0.25">
      <c r="B302" s="68" t="s">
        <v>9</v>
      </c>
      <c r="C302" s="438">
        <v>300</v>
      </c>
      <c r="D302" s="439"/>
      <c r="E302" s="146">
        <v>45</v>
      </c>
      <c r="F302" s="440">
        <v>6</v>
      </c>
      <c r="G302" s="146">
        <f>ROUND(H302/C302,0)</f>
        <v>1</v>
      </c>
      <c r="H302" s="146">
        <f>E302*F302</f>
        <v>270</v>
      </c>
    </row>
    <row r="303" spans="2:8" x14ac:dyDescent="0.25">
      <c r="B303" s="68" t="s">
        <v>52</v>
      </c>
      <c r="C303" s="438">
        <v>300</v>
      </c>
      <c r="D303" s="439"/>
      <c r="E303" s="146">
        <v>90</v>
      </c>
      <c r="F303" s="440">
        <v>7</v>
      </c>
      <c r="G303" s="146">
        <f>ROUND(H303/C303,0)</f>
        <v>2</v>
      </c>
      <c r="H303" s="146">
        <f>E303*F303</f>
        <v>630</v>
      </c>
    </row>
    <row r="304" spans="2:8" x14ac:dyDescent="0.25">
      <c r="B304" s="68" t="s">
        <v>36</v>
      </c>
      <c r="C304" s="438">
        <v>300</v>
      </c>
      <c r="D304" s="439"/>
      <c r="E304" s="146">
        <v>50</v>
      </c>
      <c r="F304" s="440">
        <v>7</v>
      </c>
      <c r="G304" s="146">
        <f>ROUND(H304/C304,0)</f>
        <v>1</v>
      </c>
      <c r="H304" s="146">
        <f>E304*F304</f>
        <v>350</v>
      </c>
    </row>
    <row r="305" spans="2:8" x14ac:dyDescent="0.25">
      <c r="B305" s="68" t="s">
        <v>197</v>
      </c>
      <c r="C305" s="438">
        <v>300</v>
      </c>
      <c r="D305" s="439"/>
      <c r="E305" s="146">
        <v>45</v>
      </c>
      <c r="F305" s="440">
        <v>6</v>
      </c>
      <c r="G305" s="146">
        <f>ROUND(H305/C305,0)</f>
        <v>1</v>
      </c>
      <c r="H305" s="146">
        <f>E305*F305</f>
        <v>270</v>
      </c>
    </row>
    <row r="306" spans="2:8" x14ac:dyDescent="0.25">
      <c r="B306" s="68" t="s">
        <v>56</v>
      </c>
      <c r="C306" s="438">
        <v>300</v>
      </c>
      <c r="D306" s="439"/>
      <c r="E306" s="146">
        <v>80</v>
      </c>
      <c r="F306" s="440">
        <v>9</v>
      </c>
      <c r="G306" s="146">
        <f>ROUND(H306/C306,0)</f>
        <v>2</v>
      </c>
      <c r="H306" s="146">
        <f>E306*F306</f>
        <v>720</v>
      </c>
    </row>
    <row r="307" spans="2:8" x14ac:dyDescent="0.25">
      <c r="B307" s="103" t="s">
        <v>10</v>
      </c>
      <c r="C307" s="438"/>
      <c r="D307" s="439"/>
      <c r="E307" s="157">
        <f>SUM(E302:E306)</f>
        <v>310</v>
      </c>
      <c r="F307" s="158">
        <f>H307/E307</f>
        <v>7.225806451612903</v>
      </c>
      <c r="G307" s="441">
        <f>SUM(G302:G306)</f>
        <v>7</v>
      </c>
      <c r="H307" s="130">
        <f>SUM(H302:H306)</f>
        <v>2240</v>
      </c>
    </row>
    <row r="308" spans="2:8" x14ac:dyDescent="0.25">
      <c r="B308" s="23" t="s">
        <v>63</v>
      </c>
      <c r="C308" s="438"/>
      <c r="D308" s="439"/>
      <c r="E308" s="157"/>
      <c r="F308" s="158"/>
      <c r="G308" s="442"/>
      <c r="H308" s="130"/>
    </row>
    <row r="309" spans="2:8" x14ac:dyDescent="0.25">
      <c r="B309" s="232" t="s">
        <v>97</v>
      </c>
      <c r="C309" s="443">
        <v>240</v>
      </c>
      <c r="D309" s="443"/>
      <c r="E309" s="92">
        <v>180</v>
      </c>
      <c r="F309" s="444">
        <v>8</v>
      </c>
      <c r="G309" s="146">
        <f>ROUND(H309/C309,0)</f>
        <v>6</v>
      </c>
      <c r="H309" s="92">
        <f>ROUND(E309*F309,0)</f>
        <v>1440</v>
      </c>
    </row>
    <row r="310" spans="2:8" x14ac:dyDescent="0.25">
      <c r="B310" s="38" t="s">
        <v>62</v>
      </c>
      <c r="C310" s="443">
        <v>240</v>
      </c>
      <c r="D310" s="443"/>
      <c r="E310" s="92">
        <v>40</v>
      </c>
      <c r="F310" s="445">
        <v>3</v>
      </c>
      <c r="G310" s="146">
        <f>ROUND(H310/C310,0)</f>
        <v>1</v>
      </c>
      <c r="H310" s="92">
        <f>ROUND(E310*F310,0)</f>
        <v>120</v>
      </c>
    </row>
    <row r="311" spans="2:8" x14ac:dyDescent="0.25">
      <c r="B311" s="446" t="s">
        <v>98</v>
      </c>
      <c r="C311" s="447"/>
      <c r="D311" s="447"/>
      <c r="E311" s="178">
        <f>E309+E310</f>
        <v>220</v>
      </c>
      <c r="F311" s="159">
        <f>H311/E311</f>
        <v>7.0909090909090908</v>
      </c>
      <c r="G311" s="441">
        <f t="shared" ref="G311:H311" si="18">G309+G310</f>
        <v>7</v>
      </c>
      <c r="H311" s="448">
        <f t="shared" si="18"/>
        <v>1560</v>
      </c>
    </row>
    <row r="312" spans="2:8" ht="28.5" x14ac:dyDescent="0.25">
      <c r="B312" s="449" t="s">
        <v>84</v>
      </c>
      <c r="C312" s="450"/>
      <c r="D312" s="450"/>
      <c r="E312" s="130">
        <f>E307+E311</f>
        <v>530</v>
      </c>
      <c r="F312" s="158">
        <f>H312/E312</f>
        <v>7.1698113207547172</v>
      </c>
      <c r="G312" s="130">
        <f t="shared" ref="G312:H312" si="19">G307+G311</f>
        <v>14</v>
      </c>
      <c r="H312" s="130">
        <f t="shared" si="19"/>
        <v>3800</v>
      </c>
    </row>
    <row r="313" spans="2:8" ht="31.5" x14ac:dyDescent="0.25">
      <c r="B313" s="451" t="s">
        <v>174</v>
      </c>
      <c r="C313" s="436"/>
      <c r="D313" s="432"/>
      <c r="E313" s="452">
        <v>2816</v>
      </c>
      <c r="F313" s="453"/>
      <c r="G313" s="157"/>
      <c r="H313" s="157"/>
    </row>
    <row r="314" spans="2:8" ht="15.75" thickBot="1" x14ac:dyDescent="0.3">
      <c r="B314" s="454" t="s">
        <v>11</v>
      </c>
      <c r="C314" s="455"/>
      <c r="D314" s="455"/>
      <c r="E314" s="456"/>
      <c r="F314" s="456"/>
      <c r="G314" s="456"/>
      <c r="H314" s="456"/>
    </row>
    <row r="315" spans="2:8" x14ac:dyDescent="0.25">
      <c r="B315" s="469"/>
      <c r="C315" s="470"/>
      <c r="D315" s="470"/>
      <c r="E315" s="471"/>
      <c r="F315" s="471"/>
      <c r="G315" s="471"/>
      <c r="H315" s="471"/>
    </row>
    <row r="316" spans="2:8" ht="15.75" x14ac:dyDescent="0.25">
      <c r="B316" s="457" t="s">
        <v>201</v>
      </c>
      <c r="C316" s="458"/>
      <c r="D316" s="459"/>
      <c r="E316" s="460"/>
      <c r="F316" s="460"/>
      <c r="G316" s="460"/>
      <c r="H316" s="460"/>
    </row>
    <row r="317" spans="2:8" x14ac:dyDescent="0.25">
      <c r="B317" s="12" t="s">
        <v>5</v>
      </c>
      <c r="C317" s="461"/>
      <c r="D317" s="348"/>
      <c r="E317" s="146"/>
      <c r="F317" s="146"/>
      <c r="G317" s="146"/>
      <c r="H317" s="146"/>
    </row>
    <row r="318" spans="2:8" x14ac:dyDescent="0.25">
      <c r="B318" s="13" t="s">
        <v>24</v>
      </c>
      <c r="C318" s="432">
        <v>340</v>
      </c>
      <c r="D318" s="432"/>
      <c r="E318" s="11">
        <v>172</v>
      </c>
      <c r="F318" s="15">
        <v>11</v>
      </c>
      <c r="G318" s="146">
        <f>ROUND(H318/C318,0)</f>
        <v>6</v>
      </c>
      <c r="H318" s="146">
        <f>ROUND(E318*F318,0)</f>
        <v>1892</v>
      </c>
    </row>
    <row r="319" spans="2:8" x14ac:dyDescent="0.25">
      <c r="B319" s="13" t="s">
        <v>52</v>
      </c>
      <c r="C319" s="432">
        <v>340</v>
      </c>
      <c r="D319" s="432"/>
      <c r="E319" s="11">
        <v>75</v>
      </c>
      <c r="F319" s="15">
        <v>12</v>
      </c>
      <c r="G319" s="146">
        <f>ROUND(H319/C319,0)</f>
        <v>3</v>
      </c>
      <c r="H319" s="146">
        <f>ROUND(E319*F319,0)</f>
        <v>900</v>
      </c>
    </row>
    <row r="320" spans="2:8" x14ac:dyDescent="0.25">
      <c r="B320" s="13" t="s">
        <v>13</v>
      </c>
      <c r="C320" s="432">
        <v>340</v>
      </c>
      <c r="D320" s="432"/>
      <c r="E320" s="11">
        <v>179</v>
      </c>
      <c r="F320" s="15">
        <v>8.9</v>
      </c>
      <c r="G320" s="146">
        <f>ROUND(H320/C320,0)</f>
        <v>5</v>
      </c>
      <c r="H320" s="146">
        <f>ROUND(E320*F320,0)</f>
        <v>1593</v>
      </c>
    </row>
    <row r="321" spans="2:8" x14ac:dyDescent="0.25">
      <c r="B321" s="13" t="s">
        <v>53</v>
      </c>
      <c r="C321" s="432">
        <v>340</v>
      </c>
      <c r="D321" s="432"/>
      <c r="E321" s="11">
        <v>60</v>
      </c>
      <c r="F321" s="462">
        <v>12.4</v>
      </c>
      <c r="G321" s="146">
        <f>ROUND(H321/C321,0)</f>
        <v>2</v>
      </c>
      <c r="H321" s="146">
        <f>ROUND(E321*F321,0)</f>
        <v>744</v>
      </c>
    </row>
    <row r="322" spans="2:8" x14ac:dyDescent="0.25">
      <c r="B322" s="376" t="s">
        <v>6</v>
      </c>
      <c r="C322" s="463">
        <v>340</v>
      </c>
      <c r="D322" s="464"/>
      <c r="E322" s="465">
        <f>E318+E319+E320+E321</f>
        <v>486</v>
      </c>
      <c r="F322" s="158">
        <f>H322/E322</f>
        <v>10.553497942386832</v>
      </c>
      <c r="G322" s="465">
        <f>G318+G319+G320+G321</f>
        <v>16</v>
      </c>
      <c r="H322" s="465">
        <f>H318+H319+H320+H321</f>
        <v>5129</v>
      </c>
    </row>
    <row r="323" spans="2:8" x14ac:dyDescent="0.25">
      <c r="B323" s="19" t="s">
        <v>117</v>
      </c>
      <c r="C323" s="9"/>
      <c r="D323" s="9"/>
      <c r="E323" s="9"/>
      <c r="F323" s="9"/>
      <c r="G323" s="9"/>
      <c r="H323" s="9"/>
    </row>
    <row r="324" spans="2:8" x14ac:dyDescent="0.25">
      <c r="B324" s="20" t="s">
        <v>89</v>
      </c>
      <c r="C324" s="9"/>
      <c r="D324" s="301"/>
      <c r="E324" s="146">
        <f>E325+E326+E327+E328</f>
        <v>6485</v>
      </c>
      <c r="F324" s="342"/>
      <c r="G324" s="342"/>
      <c r="H324" s="342"/>
    </row>
    <row r="325" spans="2:8" x14ac:dyDescent="0.25">
      <c r="B325" s="20" t="s">
        <v>105</v>
      </c>
      <c r="C325" s="9"/>
      <c r="D325" s="301"/>
      <c r="E325" s="146"/>
      <c r="F325" s="342"/>
      <c r="G325" s="342"/>
      <c r="H325" s="342"/>
    </row>
    <row r="326" spans="2:8" ht="30" x14ac:dyDescent="0.25">
      <c r="B326" s="20" t="s">
        <v>111</v>
      </c>
      <c r="C326" s="9"/>
      <c r="D326" s="301"/>
      <c r="E326" s="146">
        <v>198</v>
      </c>
      <c r="F326" s="342"/>
      <c r="G326" s="342"/>
      <c r="H326" s="342"/>
    </row>
    <row r="327" spans="2:8" ht="30" x14ac:dyDescent="0.25">
      <c r="B327" s="20" t="s">
        <v>112</v>
      </c>
      <c r="C327" s="9"/>
      <c r="D327" s="301"/>
      <c r="E327" s="146"/>
      <c r="F327" s="342"/>
      <c r="G327" s="342"/>
      <c r="H327" s="342"/>
    </row>
    <row r="328" spans="2:8" x14ac:dyDescent="0.25">
      <c r="B328" s="20" t="s">
        <v>113</v>
      </c>
      <c r="C328" s="9"/>
      <c r="D328" s="301"/>
      <c r="E328" s="146">
        <v>6287</v>
      </c>
      <c r="F328" s="342"/>
      <c r="G328" s="342"/>
      <c r="H328" s="342"/>
    </row>
    <row r="329" spans="2:8" x14ac:dyDescent="0.25">
      <c r="B329" s="26" t="s">
        <v>87</v>
      </c>
      <c r="C329" s="9"/>
      <c r="D329" s="301"/>
      <c r="E329" s="146">
        <v>10000</v>
      </c>
      <c r="F329" s="342"/>
      <c r="G329" s="342"/>
      <c r="H329" s="342"/>
    </row>
    <row r="330" spans="2:8" x14ac:dyDescent="0.25">
      <c r="B330" s="288" t="s">
        <v>104</v>
      </c>
      <c r="C330" s="9"/>
      <c r="D330" s="301"/>
      <c r="E330" s="146">
        <v>8400</v>
      </c>
      <c r="F330" s="342"/>
      <c r="G330" s="342"/>
      <c r="H330" s="342"/>
    </row>
    <row r="331" spans="2:8" x14ac:dyDescent="0.25">
      <c r="B331" s="21" t="s">
        <v>93</v>
      </c>
      <c r="C331" s="9"/>
      <c r="D331" s="301"/>
      <c r="E331" s="130">
        <f>E324+ROUND(E329*3.2,0)</f>
        <v>38485</v>
      </c>
      <c r="F331" s="342"/>
      <c r="G331" s="342"/>
      <c r="H331" s="342"/>
    </row>
    <row r="332" spans="2:8" x14ac:dyDescent="0.25">
      <c r="B332" s="19" t="s">
        <v>116</v>
      </c>
      <c r="C332" s="9"/>
      <c r="D332" s="301"/>
      <c r="E332" s="146"/>
      <c r="F332" s="342"/>
      <c r="G332" s="342"/>
      <c r="H332" s="342"/>
    </row>
    <row r="333" spans="2:8" x14ac:dyDescent="0.25">
      <c r="B333" s="20" t="s">
        <v>89</v>
      </c>
      <c r="C333" s="9"/>
      <c r="D333" s="129"/>
      <c r="E333" s="146">
        <f>E334+E335+E340+E346+E347+E348+E349</f>
        <v>1640</v>
      </c>
      <c r="F333" s="342"/>
      <c r="G333" s="342"/>
      <c r="H333" s="342"/>
    </row>
    <row r="334" spans="2:8" x14ac:dyDescent="0.25">
      <c r="B334" s="20" t="s">
        <v>105</v>
      </c>
      <c r="C334" s="9"/>
      <c r="D334" s="129"/>
      <c r="E334" s="146"/>
      <c r="F334" s="342"/>
      <c r="G334" s="342"/>
      <c r="H334" s="342"/>
    </row>
    <row r="335" spans="2:8" ht="30" x14ac:dyDescent="0.25">
      <c r="B335" s="20" t="s">
        <v>106</v>
      </c>
      <c r="C335" s="9"/>
      <c r="D335" s="129"/>
      <c r="E335" s="146">
        <f>E336+E337+E338+E339</f>
        <v>1404</v>
      </c>
      <c r="F335" s="342"/>
      <c r="G335" s="342"/>
      <c r="H335" s="342"/>
    </row>
    <row r="336" spans="2:8" ht="30" x14ac:dyDescent="0.25">
      <c r="B336" s="20" t="s">
        <v>107</v>
      </c>
      <c r="C336" s="9"/>
      <c r="D336" s="301">
        <v>1076</v>
      </c>
      <c r="E336" s="146">
        <v>1076</v>
      </c>
      <c r="F336" s="342"/>
      <c r="G336" s="342"/>
      <c r="H336" s="342"/>
    </row>
    <row r="337" spans="2:8" ht="30" x14ac:dyDescent="0.25">
      <c r="B337" s="20" t="s">
        <v>108</v>
      </c>
      <c r="C337" s="9"/>
      <c r="D337" s="301"/>
      <c r="E337" s="146">
        <v>328</v>
      </c>
      <c r="F337" s="342"/>
      <c r="G337" s="342"/>
      <c r="H337" s="342"/>
    </row>
    <row r="338" spans="2:8" ht="45" x14ac:dyDescent="0.25">
      <c r="B338" s="20" t="s">
        <v>110</v>
      </c>
      <c r="C338" s="9"/>
      <c r="D338" s="301"/>
      <c r="E338" s="146"/>
      <c r="F338" s="342"/>
      <c r="G338" s="342"/>
      <c r="H338" s="342"/>
    </row>
    <row r="339" spans="2:8" ht="45" x14ac:dyDescent="0.25">
      <c r="B339" s="20" t="s">
        <v>109</v>
      </c>
      <c r="C339" s="9"/>
      <c r="D339" s="301"/>
      <c r="E339" s="146"/>
      <c r="F339" s="342"/>
      <c r="G339" s="342"/>
      <c r="H339" s="342"/>
    </row>
    <row r="340" spans="2:8" ht="45" x14ac:dyDescent="0.25">
      <c r="B340" s="20" t="s">
        <v>127</v>
      </c>
      <c r="C340" s="9"/>
      <c r="D340" s="129"/>
      <c r="E340" s="146">
        <f>E341+E342+E343+E344+E345</f>
        <v>236</v>
      </c>
      <c r="F340" s="342"/>
      <c r="G340" s="342"/>
      <c r="H340" s="342"/>
    </row>
    <row r="341" spans="2:8" ht="30" x14ac:dyDescent="0.25">
      <c r="B341" s="20" t="s">
        <v>128</v>
      </c>
      <c r="C341" s="9"/>
      <c r="D341" s="301">
        <v>236</v>
      </c>
      <c r="E341" s="146">
        <v>236</v>
      </c>
      <c r="F341" s="342"/>
      <c r="G341" s="342"/>
      <c r="H341" s="342"/>
    </row>
    <row r="342" spans="2:8" ht="60" x14ac:dyDescent="0.25">
      <c r="B342" s="20" t="s">
        <v>129</v>
      </c>
      <c r="C342" s="9"/>
      <c r="D342" s="301"/>
      <c r="E342" s="146"/>
      <c r="F342" s="342"/>
      <c r="G342" s="342"/>
      <c r="H342" s="342"/>
    </row>
    <row r="343" spans="2:8" ht="45" x14ac:dyDescent="0.25">
      <c r="B343" s="20" t="s">
        <v>130</v>
      </c>
      <c r="C343" s="9"/>
      <c r="D343" s="301"/>
      <c r="E343" s="146"/>
      <c r="F343" s="342"/>
      <c r="G343" s="342"/>
      <c r="H343" s="342"/>
    </row>
    <row r="344" spans="2:8" ht="30" x14ac:dyDescent="0.25">
      <c r="B344" s="20" t="s">
        <v>131</v>
      </c>
      <c r="C344" s="9"/>
      <c r="D344" s="301"/>
      <c r="E344" s="146"/>
      <c r="F344" s="342"/>
      <c r="G344" s="342"/>
      <c r="H344" s="342"/>
    </row>
    <row r="345" spans="2:8" ht="30" x14ac:dyDescent="0.25">
      <c r="B345" s="20" t="s">
        <v>132</v>
      </c>
      <c r="C345" s="9"/>
      <c r="D345" s="301"/>
      <c r="E345" s="146"/>
      <c r="F345" s="342"/>
      <c r="G345" s="342"/>
      <c r="H345" s="342"/>
    </row>
    <row r="346" spans="2:8" ht="45" x14ac:dyDescent="0.25">
      <c r="B346" s="20" t="s">
        <v>133</v>
      </c>
      <c r="C346" s="9"/>
      <c r="D346" s="129"/>
      <c r="E346" s="146"/>
      <c r="F346" s="342"/>
      <c r="G346" s="342"/>
      <c r="H346" s="342"/>
    </row>
    <row r="347" spans="2:8" ht="30" x14ac:dyDescent="0.25">
      <c r="B347" s="20" t="s">
        <v>134</v>
      </c>
      <c r="C347" s="9"/>
      <c r="D347" s="129"/>
      <c r="E347" s="146"/>
      <c r="F347" s="342"/>
      <c r="G347" s="342"/>
      <c r="H347" s="342"/>
    </row>
    <row r="348" spans="2:8" ht="30" x14ac:dyDescent="0.25">
      <c r="B348" s="20" t="s">
        <v>135</v>
      </c>
      <c r="C348" s="9"/>
      <c r="D348" s="129"/>
      <c r="E348" s="146"/>
      <c r="F348" s="342"/>
      <c r="G348" s="342"/>
      <c r="H348" s="342"/>
    </row>
    <row r="349" spans="2:8" x14ac:dyDescent="0.25">
      <c r="B349" s="20" t="s">
        <v>136</v>
      </c>
      <c r="C349" s="9"/>
      <c r="D349" s="129"/>
      <c r="E349" s="146"/>
      <c r="F349" s="342"/>
      <c r="G349" s="342"/>
      <c r="H349" s="342"/>
    </row>
    <row r="350" spans="2:8" x14ac:dyDescent="0.25">
      <c r="B350" s="26" t="s">
        <v>87</v>
      </c>
      <c r="C350" s="9"/>
      <c r="D350" s="301"/>
      <c r="E350" s="146">
        <v>100</v>
      </c>
      <c r="F350" s="342"/>
      <c r="G350" s="342"/>
      <c r="H350" s="342"/>
    </row>
    <row r="351" spans="2:8" x14ac:dyDescent="0.25">
      <c r="B351" s="288" t="s">
        <v>104</v>
      </c>
      <c r="C351" s="9"/>
      <c r="D351" s="301"/>
      <c r="E351" s="146"/>
      <c r="F351" s="342"/>
      <c r="G351" s="342"/>
      <c r="H351" s="342"/>
    </row>
    <row r="352" spans="2:8" ht="30" x14ac:dyDescent="0.25">
      <c r="B352" s="26" t="s">
        <v>88</v>
      </c>
      <c r="C352" s="9"/>
      <c r="D352" s="301"/>
      <c r="E352" s="146">
        <v>2400</v>
      </c>
      <c r="F352" s="342"/>
      <c r="G352" s="342"/>
      <c r="H352" s="342"/>
    </row>
    <row r="353" spans="2:8" ht="30" x14ac:dyDescent="0.25">
      <c r="B353" s="289" t="s">
        <v>118</v>
      </c>
      <c r="C353" s="9"/>
      <c r="D353" s="301"/>
      <c r="E353" s="146"/>
      <c r="F353" s="342"/>
      <c r="G353" s="342"/>
      <c r="H353" s="342"/>
    </row>
    <row r="354" spans="2:8" x14ac:dyDescent="0.25">
      <c r="B354" s="21" t="s">
        <v>115</v>
      </c>
      <c r="C354" s="9"/>
      <c r="D354" s="301"/>
      <c r="E354" s="130">
        <f>E333+ROUND(E350*3.2,0)+E352</f>
        <v>4360</v>
      </c>
      <c r="F354" s="342"/>
      <c r="G354" s="342"/>
      <c r="H354" s="342"/>
    </row>
    <row r="355" spans="2:8" ht="29.25" x14ac:dyDescent="0.25">
      <c r="B355" s="290" t="s">
        <v>114</v>
      </c>
      <c r="C355" s="9"/>
      <c r="D355" s="301"/>
      <c r="E355" s="130">
        <f>E331+E354</f>
        <v>42845</v>
      </c>
      <c r="F355" s="342"/>
      <c r="G355" s="342"/>
      <c r="H355" s="342"/>
    </row>
    <row r="356" spans="2:8" ht="15.75" x14ac:dyDescent="0.25">
      <c r="B356" s="226" t="s">
        <v>8</v>
      </c>
      <c r="C356" s="146"/>
      <c r="D356" s="146"/>
      <c r="E356" s="438"/>
      <c r="F356" s="438"/>
      <c r="G356" s="438"/>
      <c r="H356" s="130"/>
    </row>
    <row r="357" spans="2:8" x14ac:dyDescent="0.25">
      <c r="B357" s="121" t="s">
        <v>96</v>
      </c>
      <c r="C357" s="438"/>
      <c r="D357" s="439"/>
      <c r="E357" s="439"/>
      <c r="F357" s="438"/>
      <c r="G357" s="439"/>
      <c r="H357" s="130"/>
    </row>
    <row r="358" spans="2:8" x14ac:dyDescent="0.25">
      <c r="B358" s="68" t="s">
        <v>24</v>
      </c>
      <c r="C358" s="438">
        <v>340</v>
      </c>
      <c r="D358" s="439"/>
      <c r="E358" s="146">
        <v>35</v>
      </c>
      <c r="F358" s="440">
        <v>9</v>
      </c>
      <c r="G358" s="146">
        <f>ROUND(H358/C358,0)</f>
        <v>1</v>
      </c>
      <c r="H358" s="146">
        <f>E358*F358</f>
        <v>315</v>
      </c>
    </row>
    <row r="359" spans="2:8" x14ac:dyDescent="0.25">
      <c r="B359" s="68" t="s">
        <v>52</v>
      </c>
      <c r="C359" s="438">
        <v>340</v>
      </c>
      <c r="D359" s="439"/>
      <c r="E359" s="146">
        <v>15</v>
      </c>
      <c r="F359" s="440">
        <v>12</v>
      </c>
      <c r="G359" s="146">
        <f>ROUND(H359/C359,0)</f>
        <v>1</v>
      </c>
      <c r="H359" s="146">
        <f>E359*F359</f>
        <v>180</v>
      </c>
    </row>
    <row r="360" spans="2:8" x14ac:dyDescent="0.25">
      <c r="B360" s="103" t="s">
        <v>10</v>
      </c>
      <c r="C360" s="438"/>
      <c r="D360" s="439"/>
      <c r="E360" s="157">
        <f>E358+E359</f>
        <v>50</v>
      </c>
      <c r="F360" s="158">
        <f>H360/E360</f>
        <v>9.9</v>
      </c>
      <c r="G360" s="441">
        <f>G358+G359</f>
        <v>2</v>
      </c>
      <c r="H360" s="130">
        <f>H358+H359</f>
        <v>495</v>
      </c>
    </row>
    <row r="361" spans="2:8" ht="29.25" x14ac:dyDescent="0.25">
      <c r="B361" s="239" t="s">
        <v>84</v>
      </c>
      <c r="C361" s="11"/>
      <c r="D361" s="32"/>
      <c r="E361" s="466">
        <f>E360</f>
        <v>50</v>
      </c>
      <c r="F361" s="158">
        <f t="shared" ref="F361:H361" si="20">F360</f>
        <v>9.9</v>
      </c>
      <c r="G361" s="466">
        <f t="shared" si="20"/>
        <v>2</v>
      </c>
      <c r="H361" s="466">
        <f t="shared" si="20"/>
        <v>495</v>
      </c>
    </row>
    <row r="362" spans="2:8" ht="15.75" thickBot="1" x14ac:dyDescent="0.3">
      <c r="B362" s="97" t="s">
        <v>11</v>
      </c>
      <c r="C362" s="467"/>
      <c r="D362" s="467"/>
      <c r="E362" s="151"/>
      <c r="F362" s="468"/>
      <c r="G362" s="151"/>
      <c r="H362" s="151"/>
    </row>
    <row r="363" spans="2:8" ht="15.75" x14ac:dyDescent="0.25">
      <c r="B363" s="78" t="s">
        <v>202</v>
      </c>
      <c r="C363" s="472"/>
      <c r="D363" s="195"/>
      <c r="E363" s="472"/>
      <c r="F363" s="472"/>
      <c r="G363" s="472"/>
      <c r="H363" s="472"/>
    </row>
    <row r="364" spans="2:8" x14ac:dyDescent="0.25">
      <c r="B364" s="24"/>
      <c r="C364" s="14"/>
      <c r="D364" s="33"/>
      <c r="E364" s="146"/>
      <c r="F364" s="146"/>
      <c r="G364" s="146"/>
      <c r="H364" s="146"/>
    </row>
    <row r="365" spans="2:8" x14ac:dyDescent="0.25">
      <c r="B365" s="19" t="s">
        <v>117</v>
      </c>
      <c r="C365" s="9"/>
      <c r="D365" s="301"/>
      <c r="E365" s="146"/>
      <c r="F365" s="146"/>
      <c r="G365" s="146"/>
      <c r="H365" s="146"/>
    </row>
    <row r="366" spans="2:8" x14ac:dyDescent="0.25">
      <c r="B366" s="20" t="s">
        <v>89</v>
      </c>
      <c r="C366" s="9"/>
      <c r="D366" s="301"/>
      <c r="E366" s="146">
        <f>E367+E368+E369+E370</f>
        <v>2914</v>
      </c>
      <c r="F366" s="146"/>
      <c r="G366" s="146"/>
      <c r="H366" s="146"/>
    </row>
    <row r="367" spans="2:8" x14ac:dyDescent="0.25">
      <c r="B367" s="20" t="s">
        <v>105</v>
      </c>
      <c r="C367" s="9"/>
      <c r="D367" s="301"/>
      <c r="E367" s="146"/>
      <c r="F367" s="146"/>
      <c r="G367" s="146"/>
      <c r="H367" s="146"/>
    </row>
    <row r="368" spans="2:8" ht="30" x14ac:dyDescent="0.25">
      <c r="B368" s="20" t="s">
        <v>124</v>
      </c>
      <c r="C368" s="9"/>
      <c r="D368" s="301"/>
      <c r="E368" s="146">
        <v>100</v>
      </c>
      <c r="F368" s="146"/>
      <c r="G368" s="146"/>
      <c r="H368" s="146"/>
    </row>
    <row r="369" spans="2:8" ht="30" x14ac:dyDescent="0.25">
      <c r="B369" s="20" t="s">
        <v>125</v>
      </c>
      <c r="C369" s="9"/>
      <c r="D369" s="301"/>
      <c r="E369" s="146"/>
      <c r="F369" s="146"/>
      <c r="G369" s="146"/>
      <c r="H369" s="146"/>
    </row>
    <row r="370" spans="2:8" x14ac:dyDescent="0.25">
      <c r="B370" s="20" t="s">
        <v>126</v>
      </c>
      <c r="C370" s="9"/>
      <c r="D370" s="301"/>
      <c r="E370" s="146">
        <v>2814</v>
      </c>
      <c r="F370" s="146"/>
      <c r="G370" s="146"/>
      <c r="H370" s="146"/>
    </row>
    <row r="371" spans="2:8" x14ac:dyDescent="0.25">
      <c r="B371" s="26" t="s">
        <v>87</v>
      </c>
      <c r="C371" s="9"/>
      <c r="D371" s="301"/>
      <c r="E371" s="146">
        <v>8000</v>
      </c>
      <c r="F371" s="146"/>
      <c r="G371" s="146"/>
      <c r="H371" s="146"/>
    </row>
    <row r="372" spans="2:8" x14ac:dyDescent="0.25">
      <c r="B372" s="288" t="s">
        <v>104</v>
      </c>
      <c r="C372" s="9"/>
      <c r="D372" s="301"/>
      <c r="E372" s="146"/>
      <c r="F372" s="146"/>
      <c r="G372" s="146"/>
      <c r="H372" s="146"/>
    </row>
    <row r="373" spans="2:8" x14ac:dyDescent="0.25">
      <c r="B373" s="21" t="s">
        <v>93</v>
      </c>
      <c r="C373" s="9"/>
      <c r="D373" s="301"/>
      <c r="E373" s="130">
        <f>E366+ROUND(E371*3.2,0)</f>
        <v>28514</v>
      </c>
      <c r="F373" s="146"/>
      <c r="G373" s="146"/>
      <c r="H373" s="146"/>
    </row>
    <row r="374" spans="2:8" x14ac:dyDescent="0.25">
      <c r="B374" s="19" t="s">
        <v>116</v>
      </c>
      <c r="C374" s="9"/>
      <c r="D374" s="301"/>
      <c r="E374" s="146"/>
      <c r="F374" s="146"/>
      <c r="G374" s="146"/>
      <c r="H374" s="146"/>
    </row>
    <row r="375" spans="2:8" x14ac:dyDescent="0.25">
      <c r="B375" s="20" t="s">
        <v>89</v>
      </c>
      <c r="C375" s="9"/>
      <c r="D375" s="129"/>
      <c r="E375" s="146">
        <f>E376+E377+E382+E388+E389+E390+E391</f>
        <v>1563</v>
      </c>
      <c r="F375" s="146"/>
      <c r="G375" s="146"/>
      <c r="H375" s="146"/>
    </row>
    <row r="376" spans="2:8" x14ac:dyDescent="0.25">
      <c r="B376" s="20" t="s">
        <v>105</v>
      </c>
      <c r="C376" s="9"/>
      <c r="D376" s="129"/>
      <c r="E376" s="146"/>
      <c r="F376" s="146"/>
      <c r="G376" s="146"/>
      <c r="H376" s="146"/>
    </row>
    <row r="377" spans="2:8" ht="30" x14ac:dyDescent="0.25">
      <c r="B377" s="20" t="s">
        <v>106</v>
      </c>
      <c r="C377" s="9"/>
      <c r="D377" s="129"/>
      <c r="E377" s="146">
        <f>E378+E379+E380+E381</f>
        <v>1063</v>
      </c>
      <c r="F377" s="146"/>
      <c r="G377" s="146"/>
      <c r="H377" s="146"/>
    </row>
    <row r="378" spans="2:8" ht="30" x14ac:dyDescent="0.25">
      <c r="B378" s="20" t="s">
        <v>107</v>
      </c>
      <c r="C378" s="9"/>
      <c r="D378" s="301">
        <v>815</v>
      </c>
      <c r="E378" s="146">
        <v>815</v>
      </c>
      <c r="F378" s="146"/>
      <c r="G378" s="146"/>
      <c r="H378" s="146"/>
    </row>
    <row r="379" spans="2:8" ht="30" x14ac:dyDescent="0.25">
      <c r="B379" s="20" t="s">
        <v>108</v>
      </c>
      <c r="C379" s="9"/>
      <c r="D379" s="301"/>
      <c r="E379" s="146">
        <v>248</v>
      </c>
      <c r="F379" s="146"/>
      <c r="G379" s="146"/>
      <c r="H379" s="146"/>
    </row>
    <row r="380" spans="2:8" ht="45" x14ac:dyDescent="0.25">
      <c r="B380" s="20" t="s">
        <v>110</v>
      </c>
      <c r="C380" s="9"/>
      <c r="D380" s="301"/>
      <c r="E380" s="146"/>
      <c r="F380" s="146"/>
      <c r="G380" s="146"/>
      <c r="H380" s="146"/>
    </row>
    <row r="381" spans="2:8" ht="45" x14ac:dyDescent="0.25">
      <c r="B381" s="20" t="s">
        <v>109</v>
      </c>
      <c r="C381" s="9"/>
      <c r="D381" s="301"/>
      <c r="E381" s="146"/>
      <c r="F381" s="146"/>
      <c r="G381" s="146"/>
      <c r="H381" s="146"/>
    </row>
    <row r="382" spans="2:8" ht="45" x14ac:dyDescent="0.25">
      <c r="B382" s="20" t="s">
        <v>127</v>
      </c>
      <c r="C382" s="9"/>
      <c r="D382" s="129"/>
      <c r="E382" s="146">
        <f>E383+E384+E385+E386+E387</f>
        <v>500</v>
      </c>
      <c r="F382" s="146"/>
      <c r="G382" s="146"/>
      <c r="H382" s="146"/>
    </row>
    <row r="383" spans="2:8" ht="30" x14ac:dyDescent="0.25">
      <c r="B383" s="20" t="s">
        <v>128</v>
      </c>
      <c r="C383" s="9"/>
      <c r="D383" s="301">
        <v>500</v>
      </c>
      <c r="E383" s="146">
        <v>500</v>
      </c>
      <c r="F383" s="146"/>
      <c r="G383" s="146"/>
      <c r="H383" s="146"/>
    </row>
    <row r="384" spans="2:8" ht="60" x14ac:dyDescent="0.25">
      <c r="B384" s="20" t="s">
        <v>129</v>
      </c>
      <c r="C384" s="9"/>
      <c r="D384" s="301"/>
      <c r="E384" s="146"/>
      <c r="F384" s="146"/>
      <c r="G384" s="146"/>
      <c r="H384" s="146"/>
    </row>
    <row r="385" spans="2:8" ht="45" x14ac:dyDescent="0.25">
      <c r="B385" s="20" t="s">
        <v>130</v>
      </c>
      <c r="C385" s="9"/>
      <c r="D385" s="301"/>
      <c r="E385" s="146"/>
      <c r="F385" s="146"/>
      <c r="G385" s="146"/>
      <c r="H385" s="146"/>
    </row>
    <row r="386" spans="2:8" ht="30" x14ac:dyDescent="0.25">
      <c r="B386" s="20" t="s">
        <v>131</v>
      </c>
      <c r="C386" s="9"/>
      <c r="D386" s="301"/>
      <c r="E386" s="146"/>
      <c r="F386" s="146"/>
      <c r="G386" s="146"/>
      <c r="H386" s="146"/>
    </row>
    <row r="387" spans="2:8" ht="30" x14ac:dyDescent="0.25">
      <c r="B387" s="20" t="s">
        <v>132</v>
      </c>
      <c r="C387" s="9"/>
      <c r="D387" s="301"/>
      <c r="E387" s="146"/>
      <c r="F387" s="146"/>
      <c r="G387" s="146"/>
      <c r="H387" s="146"/>
    </row>
    <row r="388" spans="2:8" ht="45" x14ac:dyDescent="0.25">
      <c r="B388" s="20" t="s">
        <v>133</v>
      </c>
      <c r="C388" s="9"/>
      <c r="D388" s="129"/>
      <c r="E388" s="146"/>
      <c r="F388" s="146"/>
      <c r="G388" s="146"/>
      <c r="H388" s="146"/>
    </row>
    <row r="389" spans="2:8" ht="30" x14ac:dyDescent="0.25">
      <c r="B389" s="20" t="s">
        <v>134</v>
      </c>
      <c r="C389" s="9"/>
      <c r="D389" s="129"/>
      <c r="E389" s="146"/>
      <c r="F389" s="146"/>
      <c r="G389" s="146"/>
      <c r="H389" s="146"/>
    </row>
    <row r="390" spans="2:8" ht="30" x14ac:dyDescent="0.25">
      <c r="B390" s="20" t="s">
        <v>135</v>
      </c>
      <c r="C390" s="9"/>
      <c r="D390" s="129"/>
      <c r="E390" s="146"/>
      <c r="F390" s="146"/>
      <c r="G390" s="146"/>
      <c r="H390" s="146"/>
    </row>
    <row r="391" spans="2:8" x14ac:dyDescent="0.25">
      <c r="B391" s="20" t="s">
        <v>136</v>
      </c>
      <c r="C391" s="9"/>
      <c r="D391" s="129"/>
      <c r="E391" s="146"/>
      <c r="F391" s="146"/>
      <c r="G391" s="146"/>
      <c r="H391" s="146"/>
    </row>
    <row r="392" spans="2:8" x14ac:dyDescent="0.25">
      <c r="B392" s="26" t="s">
        <v>87</v>
      </c>
      <c r="C392" s="9"/>
      <c r="D392" s="301"/>
      <c r="E392" s="146">
        <v>4843.75</v>
      </c>
      <c r="F392" s="146"/>
      <c r="G392" s="146"/>
      <c r="H392" s="146"/>
    </row>
    <row r="393" spans="2:8" x14ac:dyDescent="0.25">
      <c r="B393" s="288" t="s">
        <v>104</v>
      </c>
      <c r="C393" s="9"/>
      <c r="D393" s="301"/>
      <c r="E393" s="146">
        <v>62000</v>
      </c>
      <c r="F393" s="146"/>
      <c r="G393" s="146"/>
      <c r="H393" s="146"/>
    </row>
    <row r="394" spans="2:8" ht="30" x14ac:dyDescent="0.25">
      <c r="B394" s="26" t="s">
        <v>88</v>
      </c>
      <c r="C394" s="9"/>
      <c r="D394" s="301"/>
      <c r="E394" s="146">
        <v>1800</v>
      </c>
      <c r="F394" s="146"/>
      <c r="G394" s="146"/>
      <c r="H394" s="146"/>
    </row>
    <row r="395" spans="2:8" ht="30" x14ac:dyDescent="0.25">
      <c r="B395" s="289" t="s">
        <v>118</v>
      </c>
      <c r="C395" s="9"/>
      <c r="D395" s="301"/>
      <c r="E395" s="146"/>
      <c r="F395" s="146"/>
      <c r="G395" s="146"/>
      <c r="H395" s="146"/>
    </row>
    <row r="396" spans="2:8" x14ac:dyDescent="0.25">
      <c r="B396" s="21" t="s">
        <v>115</v>
      </c>
      <c r="C396" s="9"/>
      <c r="D396" s="301"/>
      <c r="E396" s="130">
        <f>E375+ROUND(E392*3.2,0)+E394</f>
        <v>18863</v>
      </c>
      <c r="F396" s="146"/>
      <c r="G396" s="146"/>
      <c r="H396" s="146"/>
    </row>
    <row r="397" spans="2:8" ht="29.25" x14ac:dyDescent="0.25">
      <c r="B397" s="290" t="s">
        <v>114</v>
      </c>
      <c r="C397" s="9"/>
      <c r="D397" s="301"/>
      <c r="E397" s="130">
        <f>E373+E396</f>
        <v>47377</v>
      </c>
      <c r="F397" s="146"/>
      <c r="G397" s="146"/>
      <c r="H397" s="146"/>
    </row>
    <row r="398" spans="2:8" x14ac:dyDescent="0.25">
      <c r="B398" s="121" t="s">
        <v>8</v>
      </c>
      <c r="C398" s="473"/>
      <c r="D398" s="473"/>
      <c r="E398" s="146"/>
      <c r="F398" s="146"/>
      <c r="G398" s="146"/>
      <c r="H398" s="146"/>
    </row>
    <row r="399" spans="2:8" x14ac:dyDescent="0.25">
      <c r="B399" s="23" t="s">
        <v>63</v>
      </c>
      <c r="C399" s="473"/>
      <c r="D399" s="473"/>
      <c r="E399" s="146"/>
      <c r="F399" s="146"/>
      <c r="G399" s="146"/>
      <c r="H399" s="146"/>
    </row>
    <row r="400" spans="2:8" x14ac:dyDescent="0.25">
      <c r="B400" s="232" t="s">
        <v>97</v>
      </c>
      <c r="C400" s="11">
        <v>240</v>
      </c>
      <c r="D400" s="33"/>
      <c r="E400" s="146">
        <v>209</v>
      </c>
      <c r="F400" s="15">
        <v>8</v>
      </c>
      <c r="G400" s="146">
        <f>ROUND(H400/C400,0)</f>
        <v>7</v>
      </c>
      <c r="H400" s="146">
        <f>ROUND(E400*F400,0)</f>
        <v>1672</v>
      </c>
    </row>
    <row r="401" spans="2:8" x14ac:dyDescent="0.25">
      <c r="B401" s="103" t="s">
        <v>98</v>
      </c>
      <c r="C401" s="11"/>
      <c r="D401" s="33"/>
      <c r="E401" s="157">
        <f>E400</f>
        <v>209</v>
      </c>
      <c r="F401" s="474">
        <f>H401/E401</f>
        <v>8</v>
      </c>
      <c r="G401" s="157">
        <f>G400</f>
        <v>7</v>
      </c>
      <c r="H401" s="157">
        <f t="shared" ref="H401" si="21">H400</f>
        <v>1672</v>
      </c>
    </row>
    <row r="402" spans="2:8" ht="29.25" x14ac:dyDescent="0.25">
      <c r="B402" s="239" t="s">
        <v>84</v>
      </c>
      <c r="C402" s="11"/>
      <c r="D402" s="32"/>
      <c r="E402" s="466">
        <f t="shared" ref="E402:H402" si="22">E401</f>
        <v>209</v>
      </c>
      <c r="F402" s="10">
        <f t="shared" si="22"/>
        <v>8</v>
      </c>
      <c r="G402" s="466">
        <f t="shared" si="22"/>
        <v>7</v>
      </c>
      <c r="H402" s="466">
        <f t="shared" si="22"/>
        <v>1672</v>
      </c>
    </row>
    <row r="403" spans="2:8" ht="15.75" thickBot="1" x14ac:dyDescent="0.3">
      <c r="B403" s="150" t="s">
        <v>11</v>
      </c>
      <c r="C403" s="150"/>
      <c r="D403" s="202"/>
      <c r="E403" s="153"/>
      <c r="F403" s="153"/>
      <c r="G403" s="153"/>
      <c r="H403" s="153"/>
    </row>
    <row r="404" spans="2:8" x14ac:dyDescent="0.25">
      <c r="B404" s="192"/>
      <c r="C404" s="475"/>
      <c r="D404" s="476"/>
      <c r="E404" s="194"/>
      <c r="F404" s="194"/>
      <c r="G404" s="194"/>
      <c r="H404" s="194"/>
    </row>
    <row r="405" spans="2:8" ht="29.25" x14ac:dyDescent="0.25">
      <c r="B405" s="477" t="s">
        <v>203</v>
      </c>
      <c r="C405" s="46"/>
      <c r="D405" s="478"/>
      <c r="E405" s="146"/>
      <c r="F405" s="146"/>
      <c r="G405" s="146"/>
      <c r="H405" s="146"/>
    </row>
    <row r="406" spans="2:8" x14ac:dyDescent="0.25">
      <c r="B406" s="19" t="s">
        <v>117</v>
      </c>
      <c r="C406" s="9"/>
      <c r="D406" s="301"/>
      <c r="E406" s="146"/>
      <c r="F406" s="146"/>
      <c r="G406" s="146"/>
      <c r="H406" s="146"/>
    </row>
    <row r="407" spans="2:8" x14ac:dyDescent="0.25">
      <c r="B407" s="20" t="s">
        <v>89</v>
      </c>
      <c r="C407" s="9"/>
      <c r="D407" s="301"/>
      <c r="E407" s="146">
        <f>E408+E409+E410+E411</f>
        <v>15524</v>
      </c>
      <c r="F407" s="146"/>
      <c r="G407" s="146"/>
      <c r="H407" s="146"/>
    </row>
    <row r="408" spans="2:8" x14ac:dyDescent="0.25">
      <c r="B408" s="20" t="s">
        <v>105</v>
      </c>
      <c r="C408" s="9"/>
      <c r="D408" s="301"/>
      <c r="E408" s="146"/>
      <c r="F408" s="146"/>
      <c r="G408" s="146"/>
      <c r="H408" s="146"/>
    </row>
    <row r="409" spans="2:8" ht="30" x14ac:dyDescent="0.25">
      <c r="B409" s="20" t="s">
        <v>124</v>
      </c>
      <c r="C409" s="9"/>
      <c r="D409" s="301"/>
      <c r="E409" s="146">
        <v>6000</v>
      </c>
      <c r="F409" s="146"/>
      <c r="G409" s="146"/>
      <c r="H409" s="146"/>
    </row>
    <row r="410" spans="2:8" ht="30" x14ac:dyDescent="0.25">
      <c r="B410" s="20" t="s">
        <v>125</v>
      </c>
      <c r="C410" s="9"/>
      <c r="D410" s="301"/>
      <c r="E410" s="146">
        <v>6</v>
      </c>
      <c r="F410" s="146"/>
      <c r="G410" s="146"/>
      <c r="H410" s="146"/>
    </row>
    <row r="411" spans="2:8" x14ac:dyDescent="0.25">
      <c r="B411" s="20" t="s">
        <v>126</v>
      </c>
      <c r="C411" s="9"/>
      <c r="D411" s="301"/>
      <c r="E411" s="146">
        <v>9518</v>
      </c>
      <c r="F411" s="146"/>
      <c r="G411" s="146"/>
      <c r="H411" s="146"/>
    </row>
    <row r="412" spans="2:8" x14ac:dyDescent="0.25">
      <c r="B412" s="26" t="s">
        <v>87</v>
      </c>
      <c r="C412" s="9"/>
      <c r="D412" s="301"/>
      <c r="E412" s="146">
        <v>62000</v>
      </c>
      <c r="F412" s="146"/>
      <c r="G412" s="146"/>
      <c r="H412" s="146"/>
    </row>
    <row r="413" spans="2:8" x14ac:dyDescent="0.25">
      <c r="B413" s="288" t="s">
        <v>104</v>
      </c>
      <c r="C413" s="9"/>
      <c r="D413" s="301"/>
      <c r="E413" s="146">
        <v>45200</v>
      </c>
      <c r="F413" s="146"/>
      <c r="G413" s="146"/>
      <c r="H413" s="146"/>
    </row>
    <row r="414" spans="2:8" x14ac:dyDescent="0.25">
      <c r="B414" s="21" t="s">
        <v>93</v>
      </c>
      <c r="C414" s="9"/>
      <c r="D414" s="301"/>
      <c r="E414" s="130">
        <f>E407+ROUND(E412*3.2,0)</f>
        <v>213924</v>
      </c>
      <c r="F414" s="146"/>
      <c r="G414" s="146"/>
      <c r="H414" s="146"/>
    </row>
    <row r="415" spans="2:8" x14ac:dyDescent="0.25">
      <c r="B415" s="19" t="s">
        <v>116</v>
      </c>
      <c r="C415" s="9"/>
      <c r="D415" s="301"/>
      <c r="E415" s="146"/>
      <c r="F415" s="146"/>
      <c r="G415" s="146"/>
      <c r="H415" s="146"/>
    </row>
    <row r="416" spans="2:8" x14ac:dyDescent="0.25">
      <c r="B416" s="20" t="s">
        <v>89</v>
      </c>
      <c r="C416" s="9"/>
      <c r="D416" s="129"/>
      <c r="E416" s="146">
        <f>E417+E418+E423+E429+E430+E431+E432</f>
        <v>48959</v>
      </c>
      <c r="F416" s="146"/>
      <c r="G416" s="146"/>
      <c r="H416" s="146"/>
    </row>
    <row r="417" spans="2:8" x14ac:dyDescent="0.25">
      <c r="B417" s="20" t="s">
        <v>105</v>
      </c>
      <c r="C417" s="9"/>
      <c r="D417" s="129"/>
      <c r="E417" s="146"/>
      <c r="F417" s="146"/>
      <c r="G417" s="146"/>
      <c r="H417" s="146"/>
    </row>
    <row r="418" spans="2:8" ht="30" x14ac:dyDescent="0.25">
      <c r="B418" s="20" t="s">
        <v>106</v>
      </c>
      <c r="C418" s="9"/>
      <c r="D418" s="129"/>
      <c r="E418" s="146">
        <f>E419+E420+E421+E422</f>
        <v>6336</v>
      </c>
      <c r="F418" s="146"/>
      <c r="G418" s="146"/>
      <c r="H418" s="146"/>
    </row>
    <row r="419" spans="2:8" ht="30" x14ac:dyDescent="0.25">
      <c r="B419" s="20" t="s">
        <v>107</v>
      </c>
      <c r="C419" s="9"/>
      <c r="D419" s="301">
        <v>4409</v>
      </c>
      <c r="E419" s="146">
        <v>4409</v>
      </c>
      <c r="F419" s="146"/>
      <c r="G419" s="146"/>
      <c r="H419" s="146"/>
    </row>
    <row r="420" spans="2:8" ht="30" x14ac:dyDescent="0.25">
      <c r="B420" s="20" t="s">
        <v>108</v>
      </c>
      <c r="C420" s="9"/>
      <c r="D420" s="301"/>
      <c r="E420" s="146">
        <v>1323</v>
      </c>
      <c r="F420" s="146"/>
      <c r="G420" s="146"/>
      <c r="H420" s="146"/>
    </row>
    <row r="421" spans="2:8" ht="45" x14ac:dyDescent="0.25">
      <c r="B421" s="20" t="s">
        <v>110</v>
      </c>
      <c r="C421" s="9"/>
      <c r="D421" s="301"/>
      <c r="E421" s="146"/>
      <c r="F421" s="146"/>
      <c r="G421" s="146"/>
      <c r="H421" s="146"/>
    </row>
    <row r="422" spans="2:8" ht="45" x14ac:dyDescent="0.25">
      <c r="B422" s="20" t="s">
        <v>109</v>
      </c>
      <c r="C422" s="9"/>
      <c r="D422" s="301">
        <v>68</v>
      </c>
      <c r="E422" s="146">
        <v>604</v>
      </c>
      <c r="F422" s="146"/>
      <c r="G422" s="146"/>
      <c r="H422" s="146"/>
    </row>
    <row r="423" spans="2:8" ht="45" x14ac:dyDescent="0.25">
      <c r="B423" s="20" t="s">
        <v>127</v>
      </c>
      <c r="C423" s="9"/>
      <c r="D423" s="129"/>
      <c r="E423" s="146">
        <f>E424+E425+E426+E427+E428</f>
        <v>29623</v>
      </c>
      <c r="F423" s="146"/>
      <c r="G423" s="146"/>
      <c r="H423" s="146"/>
    </row>
    <row r="424" spans="2:8" ht="30" x14ac:dyDescent="0.25">
      <c r="B424" s="20" t="s">
        <v>128</v>
      </c>
      <c r="C424" s="9"/>
      <c r="D424" s="301"/>
      <c r="E424" s="146">
        <v>6500</v>
      </c>
      <c r="F424" s="146"/>
      <c r="G424" s="146"/>
      <c r="H424" s="146"/>
    </row>
    <row r="425" spans="2:8" ht="60" x14ac:dyDescent="0.25">
      <c r="B425" s="20" t="s">
        <v>129</v>
      </c>
      <c r="C425" s="9"/>
      <c r="D425" s="301">
        <v>3800</v>
      </c>
      <c r="E425" s="146">
        <v>17591</v>
      </c>
      <c r="F425" s="146"/>
      <c r="G425" s="146"/>
      <c r="H425" s="146"/>
    </row>
    <row r="426" spans="2:8" ht="45" x14ac:dyDescent="0.25">
      <c r="B426" s="20" t="s">
        <v>130</v>
      </c>
      <c r="C426" s="9"/>
      <c r="D426" s="301">
        <v>2079</v>
      </c>
      <c r="E426" s="146">
        <v>3097</v>
      </c>
      <c r="F426" s="146"/>
      <c r="G426" s="146"/>
      <c r="H426" s="146"/>
    </row>
    <row r="427" spans="2:8" ht="30" x14ac:dyDescent="0.25">
      <c r="B427" s="20" t="s">
        <v>131</v>
      </c>
      <c r="C427" s="9"/>
      <c r="D427" s="301">
        <v>200</v>
      </c>
      <c r="E427" s="146">
        <v>1535</v>
      </c>
      <c r="F427" s="146"/>
      <c r="G427" s="146"/>
      <c r="H427" s="146"/>
    </row>
    <row r="428" spans="2:8" ht="30" x14ac:dyDescent="0.25">
      <c r="B428" s="20" t="s">
        <v>132</v>
      </c>
      <c r="C428" s="9"/>
      <c r="D428" s="301"/>
      <c r="E428" s="146">
        <v>900</v>
      </c>
      <c r="F428" s="146"/>
      <c r="G428" s="146"/>
      <c r="H428" s="146"/>
    </row>
    <row r="429" spans="2:8" ht="45" x14ac:dyDescent="0.25">
      <c r="B429" s="20" t="s">
        <v>133</v>
      </c>
      <c r="C429" s="9"/>
      <c r="D429" s="129"/>
      <c r="E429" s="146"/>
      <c r="F429" s="146"/>
      <c r="G429" s="146"/>
      <c r="H429" s="146"/>
    </row>
    <row r="430" spans="2:8" ht="30" x14ac:dyDescent="0.25">
      <c r="B430" s="20" t="s">
        <v>134</v>
      </c>
      <c r="C430" s="9"/>
      <c r="D430" s="129"/>
      <c r="E430" s="146">
        <v>13000</v>
      </c>
      <c r="F430" s="146"/>
      <c r="G430" s="146"/>
      <c r="H430" s="146"/>
    </row>
    <row r="431" spans="2:8" ht="30" x14ac:dyDescent="0.25">
      <c r="B431" s="20" t="s">
        <v>135</v>
      </c>
      <c r="C431" s="9"/>
      <c r="D431" s="129"/>
      <c r="E431" s="146"/>
      <c r="F431" s="146"/>
      <c r="G431" s="146"/>
      <c r="H431" s="146"/>
    </row>
    <row r="432" spans="2:8" x14ac:dyDescent="0.25">
      <c r="B432" s="20" t="s">
        <v>136</v>
      </c>
      <c r="C432" s="9"/>
      <c r="D432" s="129"/>
      <c r="E432" s="146"/>
      <c r="F432" s="146"/>
      <c r="G432" s="146"/>
      <c r="H432" s="146"/>
    </row>
    <row r="433" spans="2:8" x14ac:dyDescent="0.25">
      <c r="B433" s="26" t="s">
        <v>87</v>
      </c>
      <c r="C433" s="9"/>
      <c r="D433" s="301"/>
      <c r="E433" s="146"/>
      <c r="F433" s="146"/>
      <c r="G433" s="146"/>
      <c r="H433" s="146"/>
    </row>
    <row r="434" spans="2:8" x14ac:dyDescent="0.25">
      <c r="B434" s="288" t="s">
        <v>104</v>
      </c>
      <c r="C434" s="9"/>
      <c r="D434" s="301"/>
      <c r="E434" s="146"/>
      <c r="F434" s="146"/>
      <c r="G434" s="146"/>
      <c r="H434" s="146"/>
    </row>
    <row r="435" spans="2:8" ht="30" x14ac:dyDescent="0.25">
      <c r="B435" s="26" t="s">
        <v>88</v>
      </c>
      <c r="C435" s="9"/>
      <c r="D435" s="301"/>
      <c r="E435" s="146">
        <v>16048</v>
      </c>
      <c r="F435" s="146"/>
      <c r="G435" s="146"/>
      <c r="H435" s="146"/>
    </row>
    <row r="436" spans="2:8" ht="30" x14ac:dyDescent="0.25">
      <c r="B436" s="289" t="s">
        <v>118</v>
      </c>
      <c r="C436" s="9"/>
      <c r="D436" s="301"/>
      <c r="E436" s="146"/>
      <c r="F436" s="146"/>
      <c r="G436" s="146"/>
      <c r="H436" s="146"/>
    </row>
    <row r="437" spans="2:8" x14ac:dyDescent="0.25">
      <c r="B437" s="21" t="s">
        <v>115</v>
      </c>
      <c r="C437" s="9"/>
      <c r="D437" s="301"/>
      <c r="E437" s="130">
        <f>E416+ROUND(E433*3.2,0)+E435</f>
        <v>65007</v>
      </c>
      <c r="F437" s="146"/>
      <c r="G437" s="146"/>
      <c r="H437" s="146"/>
    </row>
    <row r="438" spans="2:8" ht="29.25" x14ac:dyDescent="0.25">
      <c r="B438" s="290" t="s">
        <v>114</v>
      </c>
      <c r="C438" s="9"/>
      <c r="D438" s="301"/>
      <c r="E438" s="130">
        <f>E414+E437</f>
        <v>278931</v>
      </c>
      <c r="F438" s="146"/>
      <c r="G438" s="146"/>
      <c r="H438" s="146"/>
    </row>
    <row r="439" spans="2:8" x14ac:dyDescent="0.25">
      <c r="B439" s="250" t="s">
        <v>90</v>
      </c>
      <c r="C439" s="473"/>
      <c r="D439" s="473"/>
      <c r="E439" s="146"/>
      <c r="F439" s="146"/>
      <c r="G439" s="146"/>
      <c r="H439" s="146"/>
    </row>
    <row r="440" spans="2:8" x14ac:dyDescent="0.25">
      <c r="B440" s="347" t="s">
        <v>35</v>
      </c>
      <c r="C440" s="44"/>
      <c r="D440" s="42"/>
      <c r="E440" s="175">
        <v>9500</v>
      </c>
      <c r="F440" s="146"/>
      <c r="G440" s="146"/>
      <c r="H440" s="130"/>
    </row>
    <row r="441" spans="2:8" x14ac:dyDescent="0.25">
      <c r="B441" s="347" t="s">
        <v>204</v>
      </c>
      <c r="C441" s="44"/>
      <c r="D441" s="42"/>
      <c r="E441" s="175">
        <v>2500</v>
      </c>
      <c r="F441" s="146"/>
      <c r="G441" s="146"/>
      <c r="H441" s="130"/>
    </row>
    <row r="442" spans="2:8" x14ac:dyDescent="0.25">
      <c r="B442" s="347" t="s">
        <v>205</v>
      </c>
      <c r="C442" s="146"/>
      <c r="D442" s="146"/>
      <c r="E442" s="146">
        <v>2500</v>
      </c>
      <c r="F442" s="146"/>
      <c r="G442" s="146"/>
      <c r="H442" s="130"/>
    </row>
    <row r="443" spans="2:8" x14ac:dyDescent="0.25">
      <c r="B443" s="347" t="s">
        <v>50</v>
      </c>
      <c r="C443" s="146"/>
      <c r="D443" s="146"/>
      <c r="E443" s="146">
        <v>2300</v>
      </c>
      <c r="F443" s="146"/>
      <c r="G443" s="146"/>
      <c r="H443" s="130"/>
    </row>
    <row r="444" spans="2:8" x14ac:dyDescent="0.25">
      <c r="B444" s="121" t="s">
        <v>8</v>
      </c>
      <c r="C444" s="473"/>
      <c r="D444" s="473"/>
      <c r="E444" s="130"/>
      <c r="F444" s="146"/>
      <c r="G444" s="146"/>
      <c r="H444" s="146"/>
    </row>
    <row r="445" spans="2:8" x14ac:dyDescent="0.25">
      <c r="B445" s="23" t="s">
        <v>63</v>
      </c>
      <c r="C445" s="473"/>
      <c r="D445" s="473"/>
      <c r="E445" s="146"/>
      <c r="F445" s="146"/>
      <c r="G445" s="146"/>
      <c r="H445" s="146"/>
    </row>
    <row r="446" spans="2:8" x14ac:dyDescent="0.25">
      <c r="B446" s="232" t="s">
        <v>97</v>
      </c>
      <c r="C446" s="11">
        <v>240</v>
      </c>
      <c r="D446" s="33"/>
      <c r="E446" s="146">
        <v>1225</v>
      </c>
      <c r="F446" s="15">
        <v>8</v>
      </c>
      <c r="G446" s="146">
        <f>ROUND(H446/C446,0)</f>
        <v>41</v>
      </c>
      <c r="H446" s="146">
        <f>ROUND(E446*F446,0)</f>
        <v>9800</v>
      </c>
    </row>
    <row r="447" spans="2:8" x14ac:dyDescent="0.25">
      <c r="B447" s="103" t="s">
        <v>98</v>
      </c>
      <c r="C447" s="11"/>
      <c r="D447" s="33"/>
      <c r="E447" s="157">
        <f>E446</f>
        <v>1225</v>
      </c>
      <c r="F447" s="474">
        <f>H447/E447</f>
        <v>8</v>
      </c>
      <c r="G447" s="157">
        <f>G446</f>
        <v>41</v>
      </c>
      <c r="H447" s="157">
        <f t="shared" ref="H447" si="23">H446</f>
        <v>9800</v>
      </c>
    </row>
    <row r="448" spans="2:8" ht="29.25" x14ac:dyDescent="0.25">
      <c r="B448" s="239" t="s">
        <v>84</v>
      </c>
      <c r="C448" s="11"/>
      <c r="D448" s="32"/>
      <c r="E448" s="466">
        <f t="shared" ref="E448:H448" si="24">E447</f>
        <v>1225</v>
      </c>
      <c r="F448" s="10">
        <f t="shared" si="24"/>
        <v>8</v>
      </c>
      <c r="G448" s="466">
        <f t="shared" si="24"/>
        <v>41</v>
      </c>
      <c r="H448" s="466">
        <f t="shared" si="24"/>
        <v>9800</v>
      </c>
    </row>
    <row r="449" spans="2:8" ht="15.75" thickBot="1" x14ac:dyDescent="0.3">
      <c r="B449" s="150" t="s">
        <v>11</v>
      </c>
      <c r="C449" s="150"/>
      <c r="D449" s="202"/>
      <c r="E449" s="138"/>
      <c r="F449" s="138"/>
      <c r="G449" s="138"/>
      <c r="H449" s="138"/>
    </row>
  </sheetData>
  <autoFilter ref="B9:H87"/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19685039370078741" bottom="0.19685039370078741" header="0" footer="0"/>
  <pageSetup paperSize="9" scale="6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BX200"/>
  <sheetViews>
    <sheetView view="pageBreakPreview" zoomScale="80" zoomScaleNormal="80" zoomScaleSheetLayoutView="80" workbookViewId="0">
      <pane ySplit="7" topLeftCell="A8" activePane="bottomLeft" state="frozen"/>
      <selection activeCell="B1" sqref="B1"/>
      <selection pane="bottomLeft" activeCell="J115" sqref="J115"/>
    </sheetView>
  </sheetViews>
  <sheetFormatPr defaultColWidth="15.7109375" defaultRowHeight="15" x14ac:dyDescent="0.25"/>
  <cols>
    <col min="1" max="1" width="5" style="51" hidden="1" customWidth="1"/>
    <col min="2" max="2" width="49.5703125" style="51" customWidth="1"/>
    <col min="3" max="3" width="12" style="51" customWidth="1"/>
    <col min="4" max="4" width="17.140625" style="51" customWidth="1"/>
    <col min="5" max="5" width="14.140625" style="51" customWidth="1"/>
    <col min="6" max="6" width="12.7109375" style="51" customWidth="1"/>
    <col min="7" max="7" width="11.7109375" style="51" customWidth="1"/>
    <col min="8" max="8" width="11.5703125" style="51" customWidth="1"/>
    <col min="9" max="16384" width="15.7109375" style="51"/>
  </cols>
  <sheetData>
    <row r="2" spans="1:8" s="2" customFormat="1" ht="42.7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3.75" customHeight="1" x14ac:dyDescent="0.3">
      <c r="A4" s="186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74"/>
      <c r="B5" s="53"/>
      <c r="C5" s="548"/>
      <c r="D5" s="548"/>
      <c r="E5" s="554"/>
      <c r="F5" s="551"/>
      <c r="G5" s="548"/>
      <c r="H5" s="545"/>
    </row>
    <row r="6" spans="1:8" ht="60.75" customHeight="1" thickBot="1" x14ac:dyDescent="0.3">
      <c r="A6" s="187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09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21" customHeight="1" x14ac:dyDescent="0.25">
      <c r="A8" s="185">
        <v>2</v>
      </c>
      <c r="B8" s="78" t="s">
        <v>66</v>
      </c>
      <c r="C8" s="235"/>
      <c r="D8" s="235"/>
      <c r="E8" s="143"/>
      <c r="F8" s="143"/>
      <c r="G8" s="143"/>
      <c r="H8" s="143"/>
    </row>
    <row r="9" spans="1:8" x14ac:dyDescent="0.25">
      <c r="B9" s="56" t="s">
        <v>5</v>
      </c>
      <c r="C9" s="57"/>
      <c r="D9" s="235"/>
      <c r="E9" s="146"/>
      <c r="F9" s="146"/>
      <c r="G9" s="146"/>
      <c r="H9" s="146"/>
    </row>
    <row r="10" spans="1:8" x14ac:dyDescent="0.25">
      <c r="B10" s="38" t="s">
        <v>37</v>
      </c>
      <c r="C10" s="59">
        <v>340</v>
      </c>
      <c r="D10" s="271"/>
      <c r="E10" s="146">
        <v>1260</v>
      </c>
      <c r="F10" s="60">
        <v>11</v>
      </c>
      <c r="G10" s="146">
        <f t="shared" ref="G10:G21" si="0">ROUND(H10/C10,0)</f>
        <v>41</v>
      </c>
      <c r="H10" s="146">
        <f t="shared" ref="H10:H21" si="1">ROUND(E10*F10,0)</f>
        <v>13860</v>
      </c>
    </row>
    <row r="11" spans="1:8" x14ac:dyDescent="0.25">
      <c r="B11" s="38" t="s">
        <v>38</v>
      </c>
      <c r="C11" s="59">
        <v>340</v>
      </c>
      <c r="D11" s="271"/>
      <c r="E11" s="146">
        <v>300</v>
      </c>
      <c r="F11" s="60">
        <v>11</v>
      </c>
      <c r="G11" s="146">
        <f t="shared" si="0"/>
        <v>10</v>
      </c>
      <c r="H11" s="146">
        <f t="shared" si="1"/>
        <v>3300</v>
      </c>
    </row>
    <row r="12" spans="1:8" x14ac:dyDescent="0.25">
      <c r="B12" s="38" t="s">
        <v>39</v>
      </c>
      <c r="C12" s="59">
        <v>340</v>
      </c>
      <c r="D12" s="271"/>
      <c r="E12" s="146">
        <v>460</v>
      </c>
      <c r="F12" s="60">
        <v>13</v>
      </c>
      <c r="G12" s="146">
        <f t="shared" si="0"/>
        <v>18</v>
      </c>
      <c r="H12" s="146">
        <f t="shared" si="1"/>
        <v>5980</v>
      </c>
    </row>
    <row r="13" spans="1:8" x14ac:dyDescent="0.25">
      <c r="B13" s="38" t="s">
        <v>36</v>
      </c>
      <c r="C13" s="59">
        <v>340</v>
      </c>
      <c r="D13" s="271"/>
      <c r="E13" s="146">
        <v>350</v>
      </c>
      <c r="F13" s="60">
        <v>11.8</v>
      </c>
      <c r="G13" s="146">
        <f t="shared" si="0"/>
        <v>12</v>
      </c>
      <c r="H13" s="146">
        <f t="shared" si="1"/>
        <v>4130</v>
      </c>
    </row>
    <row r="14" spans="1:8" x14ac:dyDescent="0.25">
      <c r="B14" s="38" t="s">
        <v>40</v>
      </c>
      <c r="C14" s="59">
        <v>340</v>
      </c>
      <c r="D14" s="271"/>
      <c r="E14" s="146">
        <v>1195</v>
      </c>
      <c r="F14" s="60">
        <v>12</v>
      </c>
      <c r="G14" s="146">
        <f t="shared" si="0"/>
        <v>42</v>
      </c>
      <c r="H14" s="146">
        <f t="shared" si="1"/>
        <v>14340</v>
      </c>
    </row>
    <row r="15" spans="1:8" x14ac:dyDescent="0.25">
      <c r="B15" s="38" t="s">
        <v>62</v>
      </c>
      <c r="C15" s="59">
        <v>340</v>
      </c>
      <c r="D15" s="271"/>
      <c r="E15" s="146">
        <v>1200</v>
      </c>
      <c r="F15" s="60">
        <v>8.9</v>
      </c>
      <c r="G15" s="146">
        <f t="shared" si="0"/>
        <v>31</v>
      </c>
      <c r="H15" s="146">
        <f t="shared" si="1"/>
        <v>10680</v>
      </c>
    </row>
    <row r="16" spans="1:8" x14ac:dyDescent="0.25">
      <c r="B16" s="38" t="s">
        <v>53</v>
      </c>
      <c r="C16" s="59">
        <v>340</v>
      </c>
      <c r="D16" s="271"/>
      <c r="E16" s="146">
        <v>420</v>
      </c>
      <c r="F16" s="60">
        <v>12.4</v>
      </c>
      <c r="G16" s="146">
        <f t="shared" si="0"/>
        <v>15</v>
      </c>
      <c r="H16" s="146">
        <f t="shared" si="1"/>
        <v>5208</v>
      </c>
    </row>
    <row r="17" spans="2:8" x14ac:dyDescent="0.25">
      <c r="B17" s="38" t="s">
        <v>57</v>
      </c>
      <c r="C17" s="59">
        <v>340</v>
      </c>
      <c r="D17" s="271"/>
      <c r="E17" s="146">
        <v>130</v>
      </c>
      <c r="F17" s="60">
        <v>17.399999999999999</v>
      </c>
      <c r="G17" s="146">
        <f t="shared" si="0"/>
        <v>7</v>
      </c>
      <c r="H17" s="146">
        <f t="shared" si="1"/>
        <v>2262</v>
      </c>
    </row>
    <row r="18" spans="2:8" x14ac:dyDescent="0.25">
      <c r="B18" s="38" t="s">
        <v>41</v>
      </c>
      <c r="C18" s="59">
        <v>340</v>
      </c>
      <c r="D18" s="271"/>
      <c r="E18" s="146">
        <v>50</v>
      </c>
      <c r="F18" s="60">
        <v>15.6</v>
      </c>
      <c r="G18" s="146">
        <f t="shared" si="0"/>
        <v>2</v>
      </c>
      <c r="H18" s="146">
        <f t="shared" si="1"/>
        <v>780</v>
      </c>
    </row>
    <row r="19" spans="2:8" x14ac:dyDescent="0.25">
      <c r="B19" s="38" t="s">
        <v>42</v>
      </c>
      <c r="C19" s="59">
        <v>340</v>
      </c>
      <c r="D19" s="271"/>
      <c r="E19" s="146">
        <v>1085</v>
      </c>
      <c r="F19" s="60">
        <v>9.5</v>
      </c>
      <c r="G19" s="146">
        <f t="shared" si="0"/>
        <v>30</v>
      </c>
      <c r="H19" s="146">
        <f t="shared" si="1"/>
        <v>10308</v>
      </c>
    </row>
    <row r="20" spans="2:8" x14ac:dyDescent="0.25">
      <c r="B20" s="38" t="s">
        <v>43</v>
      </c>
      <c r="C20" s="59">
        <v>320</v>
      </c>
      <c r="D20" s="271"/>
      <c r="E20" s="146">
        <v>1291</v>
      </c>
      <c r="F20" s="60">
        <v>10</v>
      </c>
      <c r="G20" s="146">
        <f t="shared" si="0"/>
        <v>40</v>
      </c>
      <c r="H20" s="146">
        <f t="shared" si="1"/>
        <v>12910</v>
      </c>
    </row>
    <row r="21" spans="2:8" x14ac:dyDescent="0.25">
      <c r="B21" s="38" t="s">
        <v>29</v>
      </c>
      <c r="C21" s="59">
        <v>320</v>
      </c>
      <c r="D21" s="271"/>
      <c r="E21" s="146">
        <v>3121</v>
      </c>
      <c r="F21" s="171">
        <v>7.5</v>
      </c>
      <c r="G21" s="146">
        <f t="shared" si="0"/>
        <v>73</v>
      </c>
      <c r="H21" s="146">
        <f t="shared" si="1"/>
        <v>23408</v>
      </c>
    </row>
    <row r="22" spans="2:8" s="39" customFormat="1" ht="16.5" customHeight="1" x14ac:dyDescent="0.25">
      <c r="B22" s="43" t="s">
        <v>6</v>
      </c>
      <c r="C22" s="62"/>
      <c r="D22" s="271"/>
      <c r="E22" s="130">
        <f>SUM(E10:E21)</f>
        <v>10862</v>
      </c>
      <c r="F22" s="158">
        <f>H22/E22</f>
        <v>9.8661388326275095</v>
      </c>
      <c r="G22" s="130">
        <f>SUM(G10:G21)</f>
        <v>321</v>
      </c>
      <c r="H22" s="130">
        <f>SUM(H10:H21)</f>
        <v>107166</v>
      </c>
    </row>
    <row r="23" spans="2:8" s="39" customFormat="1" x14ac:dyDescent="0.25">
      <c r="B23" s="19" t="s">
        <v>117</v>
      </c>
      <c r="C23" s="62"/>
      <c r="D23" s="271"/>
      <c r="E23" s="146"/>
      <c r="F23" s="146"/>
      <c r="G23" s="146"/>
      <c r="H23" s="146"/>
    </row>
    <row r="24" spans="2:8" s="39" customFormat="1" x14ac:dyDescent="0.25">
      <c r="B24" s="20" t="s">
        <v>89</v>
      </c>
      <c r="C24" s="224"/>
      <c r="D24" s="271"/>
      <c r="E24" s="146">
        <f>E25+E26+E27+E28</f>
        <v>14888</v>
      </c>
      <c r="F24" s="146"/>
      <c r="G24" s="146"/>
      <c r="H24" s="146"/>
    </row>
    <row r="25" spans="2:8" s="39" customFormat="1" x14ac:dyDescent="0.25">
      <c r="B25" s="20" t="s">
        <v>105</v>
      </c>
      <c r="C25" s="9"/>
      <c r="D25" s="301"/>
      <c r="E25" s="146">
        <v>12000</v>
      </c>
      <c r="F25" s="146"/>
      <c r="G25" s="146"/>
      <c r="H25" s="146"/>
    </row>
    <row r="26" spans="2:8" s="39" customFormat="1" ht="30" x14ac:dyDescent="0.25">
      <c r="B26" s="20" t="s">
        <v>124</v>
      </c>
      <c r="C26" s="9"/>
      <c r="D26" s="301"/>
      <c r="E26" s="146">
        <v>762</v>
      </c>
      <c r="F26" s="146"/>
      <c r="G26" s="146"/>
      <c r="H26" s="146"/>
    </row>
    <row r="27" spans="2:8" s="39" customFormat="1" ht="30" x14ac:dyDescent="0.25">
      <c r="B27" s="20" t="s">
        <v>125</v>
      </c>
      <c r="C27" s="9"/>
      <c r="D27" s="301"/>
      <c r="E27" s="146">
        <v>700</v>
      </c>
      <c r="F27" s="146"/>
      <c r="G27" s="146"/>
      <c r="H27" s="146"/>
    </row>
    <row r="28" spans="2:8" s="39" customFormat="1" x14ac:dyDescent="0.25">
      <c r="B28" s="20" t="s">
        <v>126</v>
      </c>
      <c r="C28" s="9"/>
      <c r="D28" s="301"/>
      <c r="E28" s="146">
        <v>1426</v>
      </c>
      <c r="F28" s="146"/>
      <c r="G28" s="146"/>
      <c r="H28" s="146"/>
    </row>
    <row r="29" spans="2:8" s="39" customFormat="1" x14ac:dyDescent="0.25">
      <c r="B29" s="26" t="s">
        <v>87</v>
      </c>
      <c r="C29" s="9"/>
      <c r="D29" s="301"/>
      <c r="E29" s="146">
        <v>79117</v>
      </c>
      <c r="F29" s="146"/>
      <c r="G29" s="146"/>
      <c r="H29" s="146"/>
    </row>
    <row r="30" spans="2:8" s="39" customFormat="1" x14ac:dyDescent="0.25">
      <c r="B30" s="288" t="s">
        <v>104</v>
      </c>
      <c r="C30" s="9"/>
      <c r="D30" s="301"/>
      <c r="E30" s="146">
        <v>5124</v>
      </c>
      <c r="F30" s="146"/>
      <c r="G30" s="146"/>
      <c r="H30" s="146"/>
    </row>
    <row r="31" spans="2:8" s="39" customFormat="1" x14ac:dyDescent="0.25">
      <c r="B31" s="21" t="s">
        <v>93</v>
      </c>
      <c r="C31" s="9"/>
      <c r="D31" s="301"/>
      <c r="E31" s="130">
        <f>E24+ROUND(E29*3.2,0)</f>
        <v>268062</v>
      </c>
      <c r="F31" s="146"/>
      <c r="G31" s="146"/>
      <c r="H31" s="146"/>
    </row>
    <row r="32" spans="2:8" s="39" customFormat="1" x14ac:dyDescent="0.25">
      <c r="B32" s="19" t="s">
        <v>116</v>
      </c>
      <c r="C32" s="129"/>
      <c r="D32" s="301"/>
      <c r="E32" s="130"/>
      <c r="F32" s="146"/>
      <c r="G32" s="146"/>
      <c r="H32" s="146"/>
    </row>
    <row r="33" spans="2:8" s="39" customFormat="1" x14ac:dyDescent="0.25">
      <c r="B33" s="20" t="s">
        <v>89</v>
      </c>
      <c r="C33" s="129"/>
      <c r="D33" s="301"/>
      <c r="E33" s="146">
        <f>E34+E35+E40+E46+E47+E48+E49</f>
        <v>79810</v>
      </c>
      <c r="F33" s="146"/>
      <c r="G33" s="146"/>
      <c r="H33" s="146"/>
    </row>
    <row r="34" spans="2:8" s="39" customFormat="1" x14ac:dyDescent="0.25">
      <c r="B34" s="20" t="s">
        <v>105</v>
      </c>
      <c r="C34" s="129"/>
      <c r="D34" s="301"/>
      <c r="E34" s="146"/>
      <c r="F34" s="146"/>
      <c r="G34" s="146"/>
      <c r="H34" s="146"/>
    </row>
    <row r="35" spans="2:8" s="39" customFormat="1" ht="30" x14ac:dyDescent="0.25">
      <c r="B35" s="20" t="s">
        <v>106</v>
      </c>
      <c r="C35" s="129"/>
      <c r="D35" s="301"/>
      <c r="E35" s="146">
        <f>E36+E37+E38+E39</f>
        <v>12924</v>
      </c>
      <c r="F35" s="146"/>
      <c r="G35" s="146"/>
      <c r="H35" s="146"/>
    </row>
    <row r="36" spans="2:8" s="39" customFormat="1" ht="30" x14ac:dyDescent="0.25">
      <c r="B36" s="20" t="s">
        <v>107</v>
      </c>
      <c r="C36" s="129"/>
      <c r="D36" s="301">
        <v>7462</v>
      </c>
      <c r="E36" s="146">
        <v>7462</v>
      </c>
      <c r="F36" s="146"/>
      <c r="G36" s="146"/>
      <c r="H36" s="146"/>
    </row>
    <row r="37" spans="2:8" s="39" customFormat="1" ht="30" x14ac:dyDescent="0.25">
      <c r="B37" s="20" t="s">
        <v>108</v>
      </c>
      <c r="C37" s="129"/>
      <c r="D37" s="301"/>
      <c r="E37" s="146">
        <v>2239</v>
      </c>
      <c r="F37" s="146"/>
      <c r="G37" s="146"/>
      <c r="H37" s="146"/>
    </row>
    <row r="38" spans="2:8" s="39" customFormat="1" ht="45" x14ac:dyDescent="0.25">
      <c r="B38" s="20" t="s">
        <v>110</v>
      </c>
      <c r="C38" s="129"/>
      <c r="D38" s="301">
        <v>139</v>
      </c>
      <c r="E38" s="146">
        <v>1251</v>
      </c>
      <c r="F38" s="146"/>
      <c r="G38" s="146"/>
      <c r="H38" s="146"/>
    </row>
    <row r="39" spans="2:8" s="39" customFormat="1" ht="30" x14ac:dyDescent="0.25">
      <c r="B39" s="20" t="s">
        <v>109</v>
      </c>
      <c r="C39" s="129"/>
      <c r="D39" s="301">
        <v>221</v>
      </c>
      <c r="E39" s="146">
        <v>1972</v>
      </c>
      <c r="F39" s="146"/>
      <c r="G39" s="146"/>
      <c r="H39" s="146"/>
    </row>
    <row r="40" spans="2:8" s="39" customFormat="1" ht="30" x14ac:dyDescent="0.25">
      <c r="B40" s="20" t="s">
        <v>127</v>
      </c>
      <c r="C40" s="129"/>
      <c r="D40" s="301"/>
      <c r="E40" s="146">
        <f>E41+E42+E43+E44+E45</f>
        <v>66362</v>
      </c>
      <c r="F40" s="146"/>
      <c r="G40" s="146"/>
      <c r="H40" s="146"/>
    </row>
    <row r="41" spans="2:8" s="39" customFormat="1" ht="30" x14ac:dyDescent="0.25">
      <c r="B41" s="20" t="s">
        <v>128</v>
      </c>
      <c r="C41" s="129"/>
      <c r="D41" s="301"/>
      <c r="E41" s="146">
        <v>1008</v>
      </c>
      <c r="F41" s="146"/>
      <c r="G41" s="146"/>
      <c r="H41" s="146"/>
    </row>
    <row r="42" spans="2:8" s="39" customFormat="1" ht="45" x14ac:dyDescent="0.25">
      <c r="B42" s="20" t="s">
        <v>129</v>
      </c>
      <c r="C42" s="129"/>
      <c r="D42" s="301">
        <v>14900</v>
      </c>
      <c r="E42" s="146">
        <v>51583</v>
      </c>
      <c r="F42" s="146"/>
      <c r="G42" s="146"/>
      <c r="H42" s="146"/>
    </row>
    <row r="43" spans="2:8" s="39" customFormat="1" ht="45" x14ac:dyDescent="0.25">
      <c r="B43" s="20" t="s">
        <v>130</v>
      </c>
      <c r="C43" s="129"/>
      <c r="D43" s="301">
        <v>1328</v>
      </c>
      <c r="E43" s="146">
        <v>1931</v>
      </c>
      <c r="F43" s="146"/>
      <c r="G43" s="146"/>
      <c r="H43" s="146"/>
    </row>
    <row r="44" spans="2:8" s="39" customFormat="1" ht="30" x14ac:dyDescent="0.25">
      <c r="B44" s="20" t="s">
        <v>131</v>
      </c>
      <c r="C44" s="129"/>
      <c r="D44" s="301">
        <v>1130</v>
      </c>
      <c r="E44" s="146">
        <v>8190</v>
      </c>
      <c r="F44" s="146"/>
      <c r="G44" s="146"/>
      <c r="H44" s="146"/>
    </row>
    <row r="45" spans="2:8" s="39" customFormat="1" ht="30" x14ac:dyDescent="0.25">
      <c r="B45" s="20" t="s">
        <v>132</v>
      </c>
      <c r="C45" s="129"/>
      <c r="D45" s="301">
        <v>3650</v>
      </c>
      <c r="E45" s="146">
        <v>3650</v>
      </c>
      <c r="F45" s="146"/>
      <c r="G45" s="146"/>
      <c r="H45" s="146"/>
    </row>
    <row r="46" spans="2:8" s="39" customFormat="1" ht="30" x14ac:dyDescent="0.25">
      <c r="B46" s="20" t="s">
        <v>133</v>
      </c>
      <c r="C46" s="129"/>
      <c r="D46" s="301"/>
      <c r="E46" s="130"/>
      <c r="F46" s="146"/>
      <c r="G46" s="146"/>
      <c r="H46" s="146"/>
    </row>
    <row r="47" spans="2:8" s="39" customFormat="1" ht="30" x14ac:dyDescent="0.25">
      <c r="B47" s="20" t="s">
        <v>134</v>
      </c>
      <c r="C47" s="129"/>
      <c r="D47" s="301"/>
      <c r="E47" s="130"/>
      <c r="F47" s="146"/>
      <c r="G47" s="146"/>
      <c r="H47" s="146"/>
    </row>
    <row r="48" spans="2:8" s="39" customFormat="1" ht="30" x14ac:dyDescent="0.25">
      <c r="B48" s="20" t="s">
        <v>135</v>
      </c>
      <c r="C48" s="129"/>
      <c r="D48" s="301"/>
      <c r="E48" s="146"/>
      <c r="F48" s="146"/>
      <c r="G48" s="146"/>
      <c r="H48" s="146"/>
    </row>
    <row r="49" spans="2:8" s="39" customFormat="1" x14ac:dyDescent="0.25">
      <c r="B49" s="20" t="s">
        <v>136</v>
      </c>
      <c r="C49" s="129"/>
      <c r="D49" s="301"/>
      <c r="E49" s="146">
        <v>524</v>
      </c>
      <c r="F49" s="146"/>
      <c r="G49" s="146"/>
      <c r="H49" s="146"/>
    </row>
    <row r="50" spans="2:8" s="39" customFormat="1" x14ac:dyDescent="0.25">
      <c r="B50" s="26" t="s">
        <v>87</v>
      </c>
      <c r="C50" s="129"/>
      <c r="D50" s="301"/>
      <c r="E50" s="146">
        <v>509</v>
      </c>
      <c r="F50" s="146"/>
      <c r="G50" s="146"/>
      <c r="H50" s="146"/>
    </row>
    <row r="51" spans="2:8" s="39" customFormat="1" x14ac:dyDescent="0.25">
      <c r="B51" s="288" t="s">
        <v>104</v>
      </c>
      <c r="C51" s="129"/>
      <c r="D51" s="301"/>
      <c r="E51" s="146"/>
      <c r="F51" s="146"/>
      <c r="G51" s="146"/>
      <c r="H51" s="146"/>
    </row>
    <row r="52" spans="2:8" s="39" customFormat="1" ht="30" x14ac:dyDescent="0.25">
      <c r="B52" s="26" t="s">
        <v>88</v>
      </c>
      <c r="C52" s="129"/>
      <c r="D52" s="301"/>
      <c r="E52" s="146">
        <v>20332</v>
      </c>
      <c r="F52" s="146"/>
      <c r="G52" s="146"/>
      <c r="H52" s="146"/>
    </row>
    <row r="53" spans="2:8" s="39" customFormat="1" ht="18.75" customHeight="1" x14ac:dyDescent="0.25">
      <c r="B53" s="26" t="s">
        <v>118</v>
      </c>
      <c r="C53" s="129"/>
      <c r="D53" s="301"/>
      <c r="E53" s="130"/>
      <c r="F53" s="146"/>
      <c r="G53" s="146"/>
      <c r="H53" s="146"/>
    </row>
    <row r="54" spans="2:8" s="39" customFormat="1" ht="15.75" customHeight="1" x14ac:dyDescent="0.25">
      <c r="B54" s="288" t="s">
        <v>152</v>
      </c>
      <c r="C54" s="129"/>
      <c r="D54" s="301"/>
      <c r="E54" s="146">
        <v>2861</v>
      </c>
      <c r="F54" s="146"/>
      <c r="G54" s="146"/>
      <c r="H54" s="146"/>
    </row>
    <row r="55" spans="2:8" s="39" customFormat="1" x14ac:dyDescent="0.25">
      <c r="B55" s="21" t="s">
        <v>115</v>
      </c>
      <c r="C55" s="129"/>
      <c r="D55" s="301"/>
      <c r="E55" s="130">
        <f>E33+ROUND(E50*3.2,0)+E52</f>
        <v>101771</v>
      </c>
      <c r="F55" s="146"/>
      <c r="G55" s="146"/>
      <c r="H55" s="146"/>
    </row>
    <row r="56" spans="2:8" s="39" customFormat="1" x14ac:dyDescent="0.25">
      <c r="B56" s="290" t="s">
        <v>114</v>
      </c>
      <c r="C56" s="129"/>
      <c r="D56" s="301"/>
      <c r="E56" s="130">
        <f>E31+E55</f>
        <v>369833</v>
      </c>
      <c r="F56" s="146"/>
      <c r="G56" s="146"/>
      <c r="H56" s="146"/>
    </row>
    <row r="57" spans="2:8" s="39" customFormat="1" x14ac:dyDescent="0.25">
      <c r="B57" s="250" t="s">
        <v>90</v>
      </c>
      <c r="C57" s="146"/>
      <c r="D57" s="146"/>
      <c r="E57" s="130"/>
      <c r="F57" s="146"/>
      <c r="G57" s="146"/>
      <c r="H57" s="146"/>
    </row>
    <row r="58" spans="2:8" s="39" customFormat="1" x14ac:dyDescent="0.25">
      <c r="B58" s="28" t="s">
        <v>31</v>
      </c>
      <c r="C58" s="146"/>
      <c r="D58" s="146"/>
      <c r="E58" s="146">
        <v>24820</v>
      </c>
      <c r="F58" s="146"/>
      <c r="G58" s="146"/>
      <c r="H58" s="146"/>
    </row>
    <row r="59" spans="2:8" s="39" customFormat="1" x14ac:dyDescent="0.25">
      <c r="B59" s="20" t="s">
        <v>21</v>
      </c>
      <c r="C59" s="146"/>
      <c r="D59" s="146"/>
      <c r="E59" s="146">
        <v>2124</v>
      </c>
      <c r="F59" s="146"/>
      <c r="G59" s="146"/>
      <c r="H59" s="146"/>
    </row>
    <row r="60" spans="2:8" s="39" customFormat="1" ht="30" x14ac:dyDescent="0.25">
      <c r="B60" s="28" t="s">
        <v>22</v>
      </c>
      <c r="C60" s="146"/>
      <c r="D60" s="146"/>
      <c r="E60" s="146">
        <v>243</v>
      </c>
      <c r="F60" s="146"/>
      <c r="G60" s="146"/>
      <c r="H60" s="146"/>
    </row>
    <row r="61" spans="2:8" s="39" customFormat="1" x14ac:dyDescent="0.25">
      <c r="B61" s="28" t="s">
        <v>35</v>
      </c>
      <c r="C61" s="146"/>
      <c r="D61" s="146"/>
      <c r="E61" s="146">
        <v>137</v>
      </c>
      <c r="F61" s="146"/>
      <c r="G61" s="146"/>
      <c r="H61" s="146"/>
    </row>
    <row r="62" spans="2:8" s="39" customFormat="1" x14ac:dyDescent="0.25">
      <c r="B62" s="28" t="s">
        <v>51</v>
      </c>
      <c r="C62" s="146"/>
      <c r="D62" s="146"/>
      <c r="E62" s="146">
        <v>701</v>
      </c>
      <c r="F62" s="146"/>
      <c r="G62" s="146"/>
      <c r="H62" s="146"/>
    </row>
    <row r="63" spans="2:8" s="39" customFormat="1" ht="18" customHeight="1" x14ac:dyDescent="0.25">
      <c r="B63" s="121" t="s">
        <v>8</v>
      </c>
      <c r="C63" s="62"/>
      <c r="D63" s="271"/>
      <c r="E63" s="146"/>
      <c r="F63" s="146"/>
      <c r="G63" s="146"/>
      <c r="H63" s="146"/>
    </row>
    <row r="64" spans="2:8" s="39" customFormat="1" ht="18" customHeight="1" x14ac:dyDescent="0.25">
      <c r="B64" s="23" t="s">
        <v>96</v>
      </c>
      <c r="C64" s="62"/>
      <c r="D64" s="271"/>
      <c r="E64" s="146"/>
      <c r="F64" s="146"/>
      <c r="G64" s="146"/>
      <c r="H64" s="146"/>
    </row>
    <row r="65" spans="1:76" s="39" customFormat="1" ht="18" customHeight="1" x14ac:dyDescent="0.25">
      <c r="B65" s="68" t="s">
        <v>38</v>
      </c>
      <c r="C65" s="59">
        <v>300</v>
      </c>
      <c r="D65" s="271"/>
      <c r="E65" s="146">
        <v>40</v>
      </c>
      <c r="F65" s="60">
        <v>11</v>
      </c>
      <c r="G65" s="146">
        <f>ROUND(H65/C65,0)</f>
        <v>1</v>
      </c>
      <c r="H65" s="146">
        <f>ROUND(E65*F65,0)</f>
        <v>440</v>
      </c>
    </row>
    <row r="66" spans="1:76" s="39" customFormat="1" ht="18" customHeight="1" x14ac:dyDescent="0.25">
      <c r="B66" s="68" t="s">
        <v>62</v>
      </c>
      <c r="C66" s="59">
        <v>300</v>
      </c>
      <c r="D66" s="271"/>
      <c r="E66" s="146">
        <v>30</v>
      </c>
      <c r="F66" s="60">
        <v>9</v>
      </c>
      <c r="G66" s="146">
        <f>ROUND(H66/C66,0)</f>
        <v>1</v>
      </c>
      <c r="H66" s="146">
        <f>ROUND(E66*F66,0)</f>
        <v>270</v>
      </c>
    </row>
    <row r="67" spans="1:76" s="39" customFormat="1" ht="18" customHeight="1" x14ac:dyDescent="0.25">
      <c r="B67" s="121" t="s">
        <v>10</v>
      </c>
      <c r="C67" s="59"/>
      <c r="D67" s="271"/>
      <c r="E67" s="157">
        <f>E65+E66</f>
        <v>70</v>
      </c>
      <c r="F67" s="158">
        <f>H67/E67</f>
        <v>10.142857142857142</v>
      </c>
      <c r="G67" s="157">
        <f>G65+G66</f>
        <v>2</v>
      </c>
      <c r="H67" s="157">
        <f>H65+H66</f>
        <v>710</v>
      </c>
    </row>
    <row r="68" spans="1:76" s="39" customFormat="1" ht="18" customHeight="1" x14ac:dyDescent="0.25">
      <c r="B68" s="23" t="s">
        <v>63</v>
      </c>
      <c r="C68" s="59"/>
      <c r="D68" s="271"/>
      <c r="E68" s="157"/>
      <c r="F68" s="159"/>
      <c r="G68" s="157"/>
      <c r="H68" s="157"/>
    </row>
    <row r="69" spans="1:76" s="39" customFormat="1" ht="16.5" customHeight="1" x14ac:dyDescent="0.25">
      <c r="B69" s="232" t="s">
        <v>97</v>
      </c>
      <c r="C69" s="59">
        <v>240</v>
      </c>
      <c r="D69" s="271"/>
      <c r="E69" s="146">
        <v>1770</v>
      </c>
      <c r="F69" s="60">
        <v>8</v>
      </c>
      <c r="G69" s="146">
        <f>ROUND(H69/C69,0)</f>
        <v>59</v>
      </c>
      <c r="H69" s="146">
        <f>ROUND(E69*F69,0)</f>
        <v>14160</v>
      </c>
    </row>
    <row r="70" spans="1:76" s="39" customFormat="1" ht="16.5" customHeight="1" x14ac:dyDescent="0.25">
      <c r="B70" s="88" t="s">
        <v>98</v>
      </c>
      <c r="C70" s="76"/>
      <c r="D70" s="271"/>
      <c r="E70" s="130">
        <f>E69</f>
        <v>1770</v>
      </c>
      <c r="F70" s="240">
        <f t="shared" ref="F70:H70" si="2">F69</f>
        <v>8</v>
      </c>
      <c r="G70" s="130">
        <f t="shared" si="2"/>
        <v>59</v>
      </c>
      <c r="H70" s="130">
        <f t="shared" si="2"/>
        <v>14160</v>
      </c>
    </row>
    <row r="71" spans="1:76" ht="18.75" customHeight="1" x14ac:dyDescent="0.25">
      <c r="B71" s="239" t="s">
        <v>84</v>
      </c>
      <c r="C71" s="63"/>
      <c r="D71" s="74"/>
      <c r="E71" s="130">
        <f>E67+E70</f>
        <v>1840</v>
      </c>
      <c r="F71" s="158">
        <f>H71/E71</f>
        <v>8.0815217391304355</v>
      </c>
      <c r="G71" s="130">
        <f t="shared" ref="G71:H71" si="3">G67+G70</f>
        <v>61</v>
      </c>
      <c r="H71" s="130">
        <f t="shared" si="3"/>
        <v>14870</v>
      </c>
    </row>
    <row r="72" spans="1:76" s="65" customFormat="1" ht="16.5" customHeight="1" thickBot="1" x14ac:dyDescent="0.3">
      <c r="B72" s="150" t="s">
        <v>11</v>
      </c>
      <c r="C72" s="64"/>
      <c r="D72" s="305"/>
      <c r="E72" s="64"/>
      <c r="F72" s="64"/>
      <c r="G72" s="64"/>
      <c r="H72" s="64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6"/>
      <c r="Z72" s="66"/>
      <c r="AA72" s="66"/>
      <c r="AB72" s="66"/>
      <c r="AC72" s="66"/>
      <c r="AD72" s="66"/>
      <c r="AE72" s="66"/>
      <c r="AF72" s="66"/>
      <c r="AG72" s="66"/>
      <c r="AH72" s="66"/>
      <c r="AI72" s="66"/>
      <c r="AJ72" s="66"/>
      <c r="AK72" s="66"/>
      <c r="AL72" s="66"/>
      <c r="AM72" s="66"/>
      <c r="AN72" s="66"/>
      <c r="AO72" s="66"/>
      <c r="AP72" s="66"/>
      <c r="AQ72" s="66"/>
      <c r="AR72" s="66"/>
      <c r="AS72" s="66"/>
      <c r="AT72" s="66"/>
      <c r="AU72" s="66"/>
      <c r="AV72" s="66"/>
      <c r="AW72" s="66"/>
      <c r="AX72" s="66"/>
      <c r="AY72" s="66"/>
      <c r="AZ72" s="66"/>
      <c r="BA72" s="66"/>
      <c r="BB72" s="66"/>
      <c r="BC72" s="66"/>
      <c r="BD72" s="66"/>
      <c r="BE72" s="66"/>
      <c r="BF72" s="66"/>
      <c r="BG72" s="66"/>
      <c r="BH72" s="66"/>
      <c r="BI72" s="66"/>
      <c r="BJ72" s="66"/>
      <c r="BK72" s="66"/>
      <c r="BL72" s="66"/>
      <c r="BM72" s="66"/>
      <c r="BN72" s="66"/>
      <c r="BO72" s="66"/>
      <c r="BP72" s="66"/>
      <c r="BQ72" s="66"/>
      <c r="BR72" s="66"/>
      <c r="BS72" s="66"/>
      <c r="BT72" s="66"/>
      <c r="BU72" s="66"/>
      <c r="BV72" s="66"/>
      <c r="BW72" s="66"/>
      <c r="BX72" s="66"/>
    </row>
    <row r="73" spans="1:76" s="497" customFormat="1" ht="16.5" customHeight="1" x14ac:dyDescent="0.25">
      <c r="B73" s="498"/>
      <c r="C73" s="176"/>
      <c r="D73" s="67"/>
      <c r="E73" s="499"/>
      <c r="F73" s="499"/>
      <c r="G73" s="499"/>
      <c r="H73" s="499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  <c r="AO73" s="66"/>
      <c r="AP73" s="66"/>
      <c r="AQ73" s="66"/>
      <c r="AR73" s="66"/>
      <c r="AS73" s="66"/>
      <c r="AT73" s="66"/>
      <c r="AU73" s="66"/>
      <c r="AV73" s="66"/>
      <c r="AW73" s="66"/>
      <c r="AX73" s="66"/>
      <c r="AY73" s="66"/>
      <c r="AZ73" s="66"/>
      <c r="BA73" s="66"/>
      <c r="BB73" s="66"/>
      <c r="BC73" s="66"/>
      <c r="BD73" s="66"/>
      <c r="BE73" s="66"/>
      <c r="BF73" s="66"/>
      <c r="BG73" s="66"/>
      <c r="BH73" s="66"/>
      <c r="BI73" s="66"/>
      <c r="BJ73" s="66"/>
      <c r="BK73" s="66"/>
      <c r="BL73" s="66"/>
      <c r="BM73" s="66"/>
      <c r="BN73" s="66"/>
      <c r="BO73" s="66"/>
      <c r="BP73" s="66"/>
      <c r="BQ73" s="66"/>
      <c r="BR73" s="66"/>
      <c r="BS73" s="66"/>
      <c r="BT73" s="66"/>
      <c r="BU73" s="66"/>
      <c r="BV73" s="66"/>
      <c r="BW73" s="66"/>
      <c r="BX73" s="66"/>
    </row>
    <row r="74" spans="1:76" ht="20.25" customHeight="1" x14ac:dyDescent="0.25">
      <c r="A74" s="185">
        <v>2</v>
      </c>
      <c r="B74" s="539" t="s">
        <v>67</v>
      </c>
      <c r="C74" s="58"/>
      <c r="D74" s="303"/>
      <c r="E74" s="146"/>
      <c r="F74" s="146"/>
      <c r="G74" s="146"/>
      <c r="H74" s="146"/>
    </row>
    <row r="75" spans="1:76" x14ac:dyDescent="0.25">
      <c r="B75" s="56" t="s">
        <v>5</v>
      </c>
      <c r="C75" s="58"/>
      <c r="D75" s="303"/>
      <c r="E75" s="146"/>
      <c r="F75" s="146"/>
      <c r="G75" s="146"/>
      <c r="H75" s="146"/>
    </row>
    <row r="76" spans="1:76" x14ac:dyDescent="0.25">
      <c r="B76" s="38" t="s">
        <v>13</v>
      </c>
      <c r="C76" s="59">
        <v>340</v>
      </c>
      <c r="D76" s="271"/>
      <c r="E76" s="146">
        <v>3000</v>
      </c>
      <c r="F76" s="60">
        <v>8.9</v>
      </c>
      <c r="G76" s="146">
        <f t="shared" ref="G76:G90" si="4">ROUND(H76/C76,0)</f>
        <v>79</v>
      </c>
      <c r="H76" s="146">
        <f t="shared" ref="H76:H90" si="5">ROUND(E76*F76,0)</f>
        <v>26700</v>
      </c>
    </row>
    <row r="77" spans="1:76" x14ac:dyDescent="0.25">
      <c r="B77" s="38" t="s">
        <v>44</v>
      </c>
      <c r="C77" s="59">
        <v>340</v>
      </c>
      <c r="D77" s="271"/>
      <c r="E77" s="146">
        <v>976</v>
      </c>
      <c r="F77" s="60">
        <v>10</v>
      </c>
      <c r="G77" s="146">
        <f t="shared" si="4"/>
        <v>29</v>
      </c>
      <c r="H77" s="146">
        <f t="shared" si="5"/>
        <v>9760</v>
      </c>
    </row>
    <row r="78" spans="1:76" x14ac:dyDescent="0.25">
      <c r="B78" s="38" t="s">
        <v>77</v>
      </c>
      <c r="C78" s="59">
        <v>340</v>
      </c>
      <c r="D78" s="271"/>
      <c r="E78" s="146">
        <v>71</v>
      </c>
      <c r="F78" s="60">
        <v>11.5</v>
      </c>
      <c r="G78" s="146">
        <f t="shared" si="4"/>
        <v>2</v>
      </c>
      <c r="H78" s="146">
        <f t="shared" si="5"/>
        <v>817</v>
      </c>
    </row>
    <row r="79" spans="1:76" x14ac:dyDescent="0.25">
      <c r="B79" s="38" t="s">
        <v>38</v>
      </c>
      <c r="C79" s="59">
        <v>340</v>
      </c>
      <c r="D79" s="271"/>
      <c r="E79" s="146">
        <v>870</v>
      </c>
      <c r="F79" s="60">
        <v>11</v>
      </c>
      <c r="G79" s="146">
        <f t="shared" si="4"/>
        <v>28</v>
      </c>
      <c r="H79" s="146">
        <f t="shared" si="5"/>
        <v>9570</v>
      </c>
    </row>
    <row r="80" spans="1:76" x14ac:dyDescent="0.25">
      <c r="B80" s="38" t="s">
        <v>37</v>
      </c>
      <c r="C80" s="59">
        <v>340</v>
      </c>
      <c r="D80" s="271"/>
      <c r="E80" s="146">
        <v>1500</v>
      </c>
      <c r="F80" s="60">
        <v>11</v>
      </c>
      <c r="G80" s="146">
        <f t="shared" si="4"/>
        <v>49</v>
      </c>
      <c r="H80" s="146">
        <f t="shared" si="5"/>
        <v>16500</v>
      </c>
    </row>
    <row r="81" spans="2:8" x14ac:dyDescent="0.25">
      <c r="B81" s="38" t="s">
        <v>55</v>
      </c>
      <c r="C81" s="59">
        <v>340</v>
      </c>
      <c r="D81" s="271"/>
      <c r="E81" s="146">
        <v>230</v>
      </c>
      <c r="F81" s="60">
        <v>12</v>
      </c>
      <c r="G81" s="146">
        <f t="shared" si="4"/>
        <v>8</v>
      </c>
      <c r="H81" s="146">
        <f t="shared" si="5"/>
        <v>2760</v>
      </c>
    </row>
    <row r="82" spans="2:8" x14ac:dyDescent="0.25">
      <c r="B82" s="38" t="s">
        <v>45</v>
      </c>
      <c r="C82" s="59">
        <v>340</v>
      </c>
      <c r="D82" s="271"/>
      <c r="E82" s="146">
        <v>250</v>
      </c>
      <c r="F82" s="60">
        <v>12</v>
      </c>
      <c r="G82" s="146">
        <f t="shared" si="4"/>
        <v>9</v>
      </c>
      <c r="H82" s="146">
        <f t="shared" si="5"/>
        <v>3000</v>
      </c>
    </row>
    <row r="83" spans="2:8" x14ac:dyDescent="0.25">
      <c r="B83" s="38" t="s">
        <v>52</v>
      </c>
      <c r="C83" s="59">
        <v>340</v>
      </c>
      <c r="D83" s="271"/>
      <c r="E83" s="146">
        <v>1490</v>
      </c>
      <c r="F83" s="60">
        <v>11</v>
      </c>
      <c r="G83" s="146">
        <f t="shared" si="4"/>
        <v>48</v>
      </c>
      <c r="H83" s="146">
        <f t="shared" si="5"/>
        <v>16390</v>
      </c>
    </row>
    <row r="84" spans="2:8" x14ac:dyDescent="0.25">
      <c r="B84" s="38" t="s">
        <v>78</v>
      </c>
      <c r="C84" s="59">
        <v>340</v>
      </c>
      <c r="D84" s="271"/>
      <c r="E84" s="146">
        <v>710</v>
      </c>
      <c r="F84" s="60">
        <v>7</v>
      </c>
      <c r="G84" s="146">
        <f t="shared" si="4"/>
        <v>15</v>
      </c>
      <c r="H84" s="146">
        <f t="shared" si="5"/>
        <v>4970</v>
      </c>
    </row>
    <row r="85" spans="2:8" ht="15" customHeight="1" x14ac:dyDescent="0.25">
      <c r="B85" s="38" t="s">
        <v>53</v>
      </c>
      <c r="C85" s="59">
        <v>340</v>
      </c>
      <c r="D85" s="271"/>
      <c r="E85" s="146">
        <v>900</v>
      </c>
      <c r="F85" s="60">
        <v>12.4</v>
      </c>
      <c r="G85" s="146">
        <f t="shared" si="4"/>
        <v>33</v>
      </c>
      <c r="H85" s="146">
        <f t="shared" si="5"/>
        <v>11160</v>
      </c>
    </row>
    <row r="86" spans="2:8" x14ac:dyDescent="0.25">
      <c r="B86" s="38" t="s">
        <v>41</v>
      </c>
      <c r="C86" s="59">
        <v>340</v>
      </c>
      <c r="D86" s="271"/>
      <c r="E86" s="146">
        <v>306</v>
      </c>
      <c r="F86" s="60">
        <v>15</v>
      </c>
      <c r="G86" s="146">
        <f t="shared" si="4"/>
        <v>14</v>
      </c>
      <c r="H86" s="146">
        <f t="shared" si="5"/>
        <v>4590</v>
      </c>
    </row>
    <row r="87" spans="2:8" x14ac:dyDescent="0.25">
      <c r="B87" s="38" t="s">
        <v>46</v>
      </c>
      <c r="C87" s="59">
        <v>340</v>
      </c>
      <c r="D87" s="271"/>
      <c r="E87" s="146">
        <v>916</v>
      </c>
      <c r="F87" s="60">
        <v>10</v>
      </c>
      <c r="G87" s="146">
        <f t="shared" si="4"/>
        <v>27</v>
      </c>
      <c r="H87" s="146">
        <f t="shared" si="5"/>
        <v>9160</v>
      </c>
    </row>
    <row r="88" spans="2:8" ht="18" customHeight="1" x14ac:dyDescent="0.25">
      <c r="B88" s="61" t="s">
        <v>80</v>
      </c>
      <c r="C88" s="59">
        <v>320</v>
      </c>
      <c r="D88" s="271"/>
      <c r="E88" s="146">
        <v>107</v>
      </c>
      <c r="F88" s="267">
        <v>11</v>
      </c>
      <c r="G88" s="146">
        <f t="shared" si="4"/>
        <v>4</v>
      </c>
      <c r="H88" s="146">
        <f t="shared" si="5"/>
        <v>1177</v>
      </c>
    </row>
    <row r="89" spans="2:8" x14ac:dyDescent="0.25">
      <c r="B89" s="38" t="s">
        <v>47</v>
      </c>
      <c r="C89" s="59">
        <v>300</v>
      </c>
      <c r="D89" s="271"/>
      <c r="E89" s="146">
        <v>2115</v>
      </c>
      <c r="F89" s="60">
        <v>6.3</v>
      </c>
      <c r="G89" s="146">
        <f t="shared" si="4"/>
        <v>44</v>
      </c>
      <c r="H89" s="146">
        <f t="shared" si="5"/>
        <v>13325</v>
      </c>
    </row>
    <row r="90" spans="2:8" x14ac:dyDescent="0.25">
      <c r="B90" s="38" t="s">
        <v>27</v>
      </c>
      <c r="C90" s="42">
        <v>340</v>
      </c>
      <c r="D90" s="342"/>
      <c r="E90" s="146">
        <v>1409</v>
      </c>
      <c r="F90" s="268">
        <v>8</v>
      </c>
      <c r="G90" s="146">
        <f t="shared" si="4"/>
        <v>33</v>
      </c>
      <c r="H90" s="146">
        <f t="shared" si="5"/>
        <v>11272</v>
      </c>
    </row>
    <row r="91" spans="2:8" s="39" customFormat="1" x14ac:dyDescent="0.25">
      <c r="B91" s="43" t="s">
        <v>6</v>
      </c>
      <c r="C91" s="62"/>
      <c r="D91" s="271"/>
      <c r="E91" s="130">
        <f>SUM(E76:E90)</f>
        <v>14850</v>
      </c>
      <c r="F91" s="158">
        <f>H91/E91</f>
        <v>9.5051178451178444</v>
      </c>
      <c r="G91" s="130">
        <f>SUM(G76:G90)</f>
        <v>422</v>
      </c>
      <c r="H91" s="130">
        <f>SUM(H76:H90)</f>
        <v>141151</v>
      </c>
    </row>
    <row r="92" spans="2:8" s="39" customFormat="1" x14ac:dyDescent="0.25">
      <c r="B92" s="19" t="s">
        <v>117</v>
      </c>
      <c r="C92" s="62"/>
      <c r="D92" s="271"/>
      <c r="E92" s="146"/>
      <c r="F92" s="146"/>
      <c r="G92" s="146"/>
      <c r="H92" s="146"/>
    </row>
    <row r="93" spans="2:8" s="39" customFormat="1" x14ac:dyDescent="0.25">
      <c r="B93" s="20" t="s">
        <v>89</v>
      </c>
      <c r="C93" s="224"/>
      <c r="D93" s="271"/>
      <c r="E93" s="146">
        <f>E94+E95+E96+E97</f>
        <v>34700</v>
      </c>
      <c r="F93" s="146"/>
      <c r="G93" s="146"/>
      <c r="H93" s="146"/>
    </row>
    <row r="94" spans="2:8" s="39" customFormat="1" x14ac:dyDescent="0.25">
      <c r="B94" s="20" t="s">
        <v>105</v>
      </c>
      <c r="C94" s="9"/>
      <c r="D94" s="301"/>
      <c r="E94" s="146"/>
      <c r="F94" s="146"/>
      <c r="G94" s="146"/>
      <c r="H94" s="146"/>
    </row>
    <row r="95" spans="2:8" s="39" customFormat="1" ht="30" x14ac:dyDescent="0.25">
      <c r="B95" s="20" t="s">
        <v>124</v>
      </c>
      <c r="C95" s="9"/>
      <c r="D95" s="301"/>
      <c r="E95" s="146">
        <v>14700</v>
      </c>
      <c r="F95" s="146"/>
      <c r="G95" s="146"/>
      <c r="H95" s="146"/>
    </row>
    <row r="96" spans="2:8" s="39" customFormat="1" ht="30" x14ac:dyDescent="0.25">
      <c r="B96" s="20" t="s">
        <v>125</v>
      </c>
      <c r="C96" s="9"/>
      <c r="D96" s="301"/>
      <c r="E96" s="146"/>
      <c r="F96" s="146"/>
      <c r="G96" s="146"/>
      <c r="H96" s="146"/>
    </row>
    <row r="97" spans="2:8" s="39" customFormat="1" x14ac:dyDescent="0.25">
      <c r="B97" s="20" t="s">
        <v>126</v>
      </c>
      <c r="C97" s="9"/>
      <c r="D97" s="301"/>
      <c r="E97" s="146">
        <v>20000</v>
      </c>
      <c r="F97" s="146"/>
      <c r="G97" s="146"/>
      <c r="H97" s="146"/>
    </row>
    <row r="98" spans="2:8" s="39" customFormat="1" x14ac:dyDescent="0.25">
      <c r="B98" s="26" t="s">
        <v>87</v>
      </c>
      <c r="C98" s="9"/>
      <c r="D98" s="301"/>
      <c r="E98" s="146">
        <v>103700</v>
      </c>
      <c r="F98" s="146"/>
      <c r="G98" s="146"/>
      <c r="H98" s="146"/>
    </row>
    <row r="99" spans="2:8" s="39" customFormat="1" x14ac:dyDescent="0.25">
      <c r="B99" s="288" t="s">
        <v>104</v>
      </c>
      <c r="C99" s="9"/>
      <c r="D99" s="301"/>
      <c r="E99" s="146"/>
      <c r="F99" s="146"/>
      <c r="G99" s="146"/>
      <c r="H99" s="146"/>
    </row>
    <row r="100" spans="2:8" s="39" customFormat="1" x14ac:dyDescent="0.25">
      <c r="B100" s="21" t="s">
        <v>93</v>
      </c>
      <c r="C100" s="9"/>
      <c r="D100" s="301"/>
      <c r="E100" s="130">
        <f>E93+ROUND(E98*3.2,0)</f>
        <v>366540</v>
      </c>
      <c r="F100" s="146"/>
      <c r="G100" s="146"/>
      <c r="H100" s="146"/>
    </row>
    <row r="101" spans="2:8" s="39" customFormat="1" x14ac:dyDescent="0.25">
      <c r="B101" s="19" t="s">
        <v>116</v>
      </c>
      <c r="C101" s="129"/>
      <c r="D101" s="301"/>
      <c r="E101" s="130"/>
      <c r="F101" s="146"/>
      <c r="G101" s="146"/>
      <c r="H101" s="146"/>
    </row>
    <row r="102" spans="2:8" s="39" customFormat="1" x14ac:dyDescent="0.25">
      <c r="B102" s="20" t="s">
        <v>89</v>
      </c>
      <c r="C102" s="129"/>
      <c r="D102" s="301"/>
      <c r="E102" s="146">
        <f>E103+E104+E109+E115+E116+E117+E118</f>
        <v>25229</v>
      </c>
      <c r="F102" s="146"/>
      <c r="G102" s="146"/>
      <c r="H102" s="146"/>
    </row>
    <row r="103" spans="2:8" s="39" customFormat="1" x14ac:dyDescent="0.25">
      <c r="B103" s="20" t="s">
        <v>105</v>
      </c>
      <c r="C103" s="129"/>
      <c r="D103" s="301"/>
      <c r="E103" s="146"/>
      <c r="F103" s="146"/>
      <c r="G103" s="146"/>
      <c r="H103" s="146"/>
    </row>
    <row r="104" spans="2:8" s="39" customFormat="1" ht="30" x14ac:dyDescent="0.25">
      <c r="B104" s="20" t="s">
        <v>106</v>
      </c>
      <c r="C104" s="129"/>
      <c r="D104" s="301"/>
      <c r="E104" s="146">
        <f>E105+E106+E107+E108</f>
        <v>16699</v>
      </c>
      <c r="F104" s="146"/>
      <c r="G104" s="146"/>
      <c r="H104" s="146"/>
    </row>
    <row r="105" spans="2:8" s="39" customFormat="1" ht="30" x14ac:dyDescent="0.25">
      <c r="B105" s="20" t="s">
        <v>107</v>
      </c>
      <c r="C105" s="129"/>
      <c r="D105" s="301">
        <v>12845</v>
      </c>
      <c r="E105" s="146">
        <v>12845</v>
      </c>
      <c r="F105" s="146"/>
      <c r="G105" s="146"/>
      <c r="H105" s="146"/>
    </row>
    <row r="106" spans="2:8" s="39" customFormat="1" ht="30" x14ac:dyDescent="0.25">
      <c r="B106" s="20" t="s">
        <v>108</v>
      </c>
      <c r="C106" s="129"/>
      <c r="D106" s="301"/>
      <c r="E106" s="146">
        <v>3854</v>
      </c>
      <c r="F106" s="146"/>
      <c r="G106" s="146"/>
      <c r="H106" s="146"/>
    </row>
    <row r="107" spans="2:8" s="39" customFormat="1" ht="45" x14ac:dyDescent="0.25">
      <c r="B107" s="20" t="s">
        <v>110</v>
      </c>
      <c r="C107" s="129"/>
      <c r="D107" s="301"/>
      <c r="E107" s="146"/>
      <c r="F107" s="146"/>
      <c r="G107" s="146"/>
      <c r="H107" s="146"/>
    </row>
    <row r="108" spans="2:8" s="39" customFormat="1" ht="30" x14ac:dyDescent="0.25">
      <c r="B108" s="20" t="s">
        <v>109</v>
      </c>
      <c r="C108" s="129"/>
      <c r="D108" s="301"/>
      <c r="E108" s="146"/>
      <c r="F108" s="146"/>
      <c r="G108" s="146"/>
      <c r="H108" s="146"/>
    </row>
    <row r="109" spans="2:8" s="39" customFormat="1" ht="30" x14ac:dyDescent="0.25">
      <c r="B109" s="20" t="s">
        <v>127</v>
      </c>
      <c r="C109" s="129"/>
      <c r="D109" s="301"/>
      <c r="E109" s="146">
        <f>E110+E111+E112+E113+E114</f>
        <v>8030</v>
      </c>
      <c r="F109" s="146"/>
      <c r="G109" s="146"/>
      <c r="H109" s="146"/>
    </row>
    <row r="110" spans="2:8" s="39" customFormat="1" ht="30" x14ac:dyDescent="0.25">
      <c r="B110" s="20" t="s">
        <v>128</v>
      </c>
      <c r="C110" s="129"/>
      <c r="D110" s="301"/>
      <c r="E110" s="146">
        <v>8030</v>
      </c>
      <c r="F110" s="146"/>
      <c r="G110" s="146"/>
      <c r="H110" s="146"/>
    </row>
    <row r="111" spans="2:8" s="39" customFormat="1" ht="45" hidden="1" x14ac:dyDescent="0.25">
      <c r="B111" s="20" t="s">
        <v>129</v>
      </c>
      <c r="C111" s="129"/>
      <c r="D111" s="301"/>
      <c r="E111" s="146"/>
      <c r="F111" s="146"/>
      <c r="G111" s="146"/>
      <c r="H111" s="146"/>
    </row>
    <row r="112" spans="2:8" s="39" customFormat="1" ht="45" hidden="1" x14ac:dyDescent="0.25">
      <c r="B112" s="20" t="s">
        <v>130</v>
      </c>
      <c r="C112" s="129"/>
      <c r="D112" s="301"/>
      <c r="E112" s="146"/>
      <c r="F112" s="146"/>
      <c r="G112" s="146"/>
      <c r="H112" s="146"/>
    </row>
    <row r="113" spans="2:8" s="39" customFormat="1" ht="30" hidden="1" x14ac:dyDescent="0.25">
      <c r="B113" s="20" t="s">
        <v>131</v>
      </c>
      <c r="C113" s="129"/>
      <c r="D113" s="301"/>
      <c r="E113" s="146"/>
      <c r="F113" s="146"/>
      <c r="G113" s="146"/>
      <c r="H113" s="146"/>
    </row>
    <row r="114" spans="2:8" s="39" customFormat="1" ht="30" hidden="1" x14ac:dyDescent="0.25">
      <c r="B114" s="20" t="s">
        <v>132</v>
      </c>
      <c r="C114" s="129"/>
      <c r="D114" s="301"/>
      <c r="E114" s="146"/>
      <c r="F114" s="146"/>
      <c r="G114" s="146"/>
      <c r="H114" s="146"/>
    </row>
    <row r="115" spans="2:8" s="39" customFormat="1" ht="30" x14ac:dyDescent="0.25">
      <c r="B115" s="20" t="s">
        <v>133</v>
      </c>
      <c r="C115" s="129"/>
      <c r="D115" s="301"/>
      <c r="E115" s="146">
        <v>500</v>
      </c>
      <c r="F115" s="146"/>
      <c r="G115" s="146"/>
      <c r="H115" s="146"/>
    </row>
    <row r="116" spans="2:8" s="39" customFormat="1" ht="30" hidden="1" x14ac:dyDescent="0.25">
      <c r="B116" s="20" t="s">
        <v>134</v>
      </c>
      <c r="C116" s="129"/>
      <c r="D116" s="301"/>
      <c r="E116" s="130"/>
      <c r="F116" s="146"/>
      <c r="G116" s="146"/>
      <c r="H116" s="146"/>
    </row>
    <row r="117" spans="2:8" s="39" customFormat="1" ht="30" hidden="1" x14ac:dyDescent="0.25">
      <c r="B117" s="20" t="s">
        <v>135</v>
      </c>
      <c r="C117" s="129"/>
      <c r="D117" s="301"/>
      <c r="E117" s="130"/>
      <c r="F117" s="146"/>
      <c r="G117" s="146"/>
      <c r="H117" s="146"/>
    </row>
    <row r="118" spans="2:8" s="39" customFormat="1" hidden="1" x14ac:dyDescent="0.25">
      <c r="B118" s="20" t="s">
        <v>136</v>
      </c>
      <c r="C118" s="129"/>
      <c r="D118" s="301"/>
      <c r="E118" s="130"/>
      <c r="F118" s="146"/>
      <c r="G118" s="146"/>
      <c r="H118" s="146"/>
    </row>
    <row r="119" spans="2:8" s="39" customFormat="1" x14ac:dyDescent="0.25">
      <c r="B119" s="26" t="s">
        <v>87</v>
      </c>
      <c r="C119" s="129"/>
      <c r="D119" s="301"/>
      <c r="E119" s="130"/>
      <c r="F119" s="146"/>
      <c r="G119" s="146"/>
      <c r="H119" s="146"/>
    </row>
    <row r="120" spans="2:8" s="39" customFormat="1" x14ac:dyDescent="0.25">
      <c r="B120" s="288" t="s">
        <v>104</v>
      </c>
      <c r="C120" s="129"/>
      <c r="D120" s="301"/>
      <c r="E120" s="130"/>
      <c r="F120" s="146"/>
      <c r="G120" s="146"/>
      <c r="H120" s="146"/>
    </row>
    <row r="121" spans="2:8" s="39" customFormat="1" ht="30" x14ac:dyDescent="0.25">
      <c r="B121" s="26" t="s">
        <v>88</v>
      </c>
      <c r="C121" s="129"/>
      <c r="D121" s="301"/>
      <c r="E121" s="146">
        <v>32450</v>
      </c>
      <c r="F121" s="146"/>
      <c r="G121" s="146"/>
      <c r="H121" s="146"/>
    </row>
    <row r="122" spans="2:8" s="39" customFormat="1" ht="16.5" customHeight="1" x14ac:dyDescent="0.25">
      <c r="B122" s="26" t="s">
        <v>118</v>
      </c>
      <c r="C122" s="129"/>
      <c r="D122" s="301"/>
      <c r="E122" s="146">
        <v>15500</v>
      </c>
      <c r="F122" s="146"/>
      <c r="G122" s="146"/>
      <c r="H122" s="146"/>
    </row>
    <row r="123" spans="2:8" s="39" customFormat="1" ht="16.5" customHeight="1" x14ac:dyDescent="0.25">
      <c r="B123" s="288" t="s">
        <v>152</v>
      </c>
      <c r="C123" s="129"/>
      <c r="D123" s="301"/>
      <c r="E123" s="146">
        <v>7800</v>
      </c>
      <c r="F123" s="146"/>
      <c r="G123" s="146"/>
      <c r="H123" s="146"/>
    </row>
    <row r="124" spans="2:8" s="39" customFormat="1" x14ac:dyDescent="0.25">
      <c r="B124" s="21" t="s">
        <v>115</v>
      </c>
      <c r="C124" s="129"/>
      <c r="D124" s="301"/>
      <c r="E124" s="130">
        <f>E102+ROUND(E119*3.2,0)+E121</f>
        <v>57679</v>
      </c>
      <c r="F124" s="146"/>
      <c r="G124" s="146"/>
      <c r="H124" s="146"/>
    </row>
    <row r="125" spans="2:8" s="39" customFormat="1" x14ac:dyDescent="0.25">
      <c r="B125" s="290" t="s">
        <v>114</v>
      </c>
      <c r="C125" s="129"/>
      <c r="D125" s="301"/>
      <c r="E125" s="130">
        <f>E100+E124</f>
        <v>424219</v>
      </c>
      <c r="F125" s="146"/>
      <c r="G125" s="146"/>
      <c r="H125" s="146"/>
    </row>
    <row r="126" spans="2:8" s="39" customFormat="1" x14ac:dyDescent="0.25">
      <c r="B126" s="250" t="s">
        <v>90</v>
      </c>
      <c r="C126" s="146"/>
      <c r="D126" s="146"/>
      <c r="E126" s="130"/>
      <c r="F126" s="146"/>
      <c r="G126" s="146"/>
      <c r="H126" s="146"/>
    </row>
    <row r="127" spans="2:8" s="39" customFormat="1" ht="17.25" customHeight="1" x14ac:dyDescent="0.25">
      <c r="B127" s="38" t="s">
        <v>33</v>
      </c>
      <c r="C127" s="146"/>
      <c r="D127" s="146"/>
      <c r="E127" s="146">
        <v>2000</v>
      </c>
      <c r="F127" s="146"/>
      <c r="G127" s="146"/>
      <c r="H127" s="146"/>
    </row>
    <row r="128" spans="2:8" s="39" customFormat="1" ht="18" customHeight="1" x14ac:dyDescent="0.25">
      <c r="B128" s="38" t="s">
        <v>91</v>
      </c>
      <c r="C128" s="146"/>
      <c r="D128" s="146"/>
      <c r="E128" s="146">
        <v>400</v>
      </c>
      <c r="F128" s="146"/>
      <c r="G128" s="146"/>
      <c r="H128" s="146"/>
    </row>
    <row r="129" spans="1:76" s="39" customFormat="1" ht="18" customHeight="1" x14ac:dyDescent="0.25">
      <c r="B129" s="317" t="s">
        <v>21</v>
      </c>
      <c r="C129" s="146"/>
      <c r="D129" s="146"/>
      <c r="E129" s="146">
        <v>1000</v>
      </c>
      <c r="F129" s="146"/>
      <c r="G129" s="146"/>
      <c r="H129" s="146"/>
    </row>
    <row r="130" spans="1:76" s="39" customFormat="1" ht="18" customHeight="1" x14ac:dyDescent="0.25">
      <c r="B130" s="317" t="s">
        <v>121</v>
      </c>
      <c r="C130" s="146"/>
      <c r="D130" s="146"/>
      <c r="E130" s="146">
        <v>200</v>
      </c>
      <c r="F130" s="146"/>
      <c r="G130" s="146"/>
      <c r="H130" s="146"/>
    </row>
    <row r="131" spans="1:76" s="39" customFormat="1" ht="15.75" x14ac:dyDescent="0.25">
      <c r="B131" s="226" t="s">
        <v>8</v>
      </c>
      <c r="C131" s="62"/>
      <c r="D131" s="271"/>
      <c r="E131" s="146"/>
      <c r="F131" s="146"/>
      <c r="G131" s="146"/>
      <c r="H131" s="146"/>
    </row>
    <row r="132" spans="1:76" s="39" customFormat="1" x14ac:dyDescent="0.25">
      <c r="B132" s="23" t="s">
        <v>96</v>
      </c>
      <c r="C132" s="62"/>
      <c r="D132" s="271"/>
      <c r="E132" s="146"/>
      <c r="F132" s="146"/>
      <c r="G132" s="146"/>
      <c r="H132" s="146"/>
    </row>
    <row r="133" spans="1:76" s="39" customFormat="1" x14ac:dyDescent="0.25">
      <c r="B133" s="68" t="s">
        <v>78</v>
      </c>
      <c r="C133" s="70">
        <v>300</v>
      </c>
      <c r="D133" s="304"/>
      <c r="E133" s="146">
        <v>150</v>
      </c>
      <c r="F133" s="268">
        <v>7</v>
      </c>
      <c r="G133" s="146">
        <f>ROUND(H133/C133,0)</f>
        <v>4</v>
      </c>
      <c r="H133" s="146">
        <f>ROUND(E133*F133,0)</f>
        <v>1050</v>
      </c>
    </row>
    <row r="134" spans="1:76" s="39" customFormat="1" x14ac:dyDescent="0.25">
      <c r="B134" s="68" t="s">
        <v>13</v>
      </c>
      <c r="C134" s="70">
        <v>300</v>
      </c>
      <c r="D134" s="304"/>
      <c r="E134" s="146">
        <v>80</v>
      </c>
      <c r="F134" s="269">
        <v>8.9</v>
      </c>
      <c r="G134" s="146">
        <f>ROUND(H134/C134,0)</f>
        <v>2</v>
      </c>
      <c r="H134" s="146">
        <f>ROUND(E134*F134,0)</f>
        <v>712</v>
      </c>
    </row>
    <row r="135" spans="1:76" s="39" customFormat="1" x14ac:dyDescent="0.25">
      <c r="B135" s="68" t="s">
        <v>24</v>
      </c>
      <c r="C135" s="70">
        <v>300</v>
      </c>
      <c r="D135" s="304"/>
      <c r="E135" s="146">
        <v>100</v>
      </c>
      <c r="F135" s="269">
        <v>11</v>
      </c>
      <c r="G135" s="146">
        <f>ROUND(H135/C135,0)</f>
        <v>4</v>
      </c>
      <c r="H135" s="146">
        <f>ROUND(E135*F135,0)</f>
        <v>1100</v>
      </c>
    </row>
    <row r="136" spans="1:76" s="39" customFormat="1" x14ac:dyDescent="0.25">
      <c r="B136" s="68" t="s">
        <v>53</v>
      </c>
      <c r="C136" s="70">
        <v>300</v>
      </c>
      <c r="D136" s="304"/>
      <c r="E136" s="146">
        <v>90</v>
      </c>
      <c r="F136" s="269">
        <v>11</v>
      </c>
      <c r="G136" s="146">
        <f>ROUND(H136/C136,0)</f>
        <v>3</v>
      </c>
      <c r="H136" s="146">
        <f>ROUND(E136*F136,0)</f>
        <v>990</v>
      </c>
    </row>
    <row r="137" spans="1:76" s="39" customFormat="1" x14ac:dyDescent="0.25">
      <c r="B137" s="103" t="s">
        <v>10</v>
      </c>
      <c r="C137" s="184"/>
      <c r="D137" s="306"/>
      <c r="E137" s="157">
        <f>SUM(E133:E136)</f>
        <v>420</v>
      </c>
      <c r="F137" s="158">
        <f>H137/E137</f>
        <v>9.1714285714285708</v>
      </c>
      <c r="G137" s="157">
        <f>SUM(G133:G136)</f>
        <v>13</v>
      </c>
      <c r="H137" s="157">
        <f>SUM(H133:H136)</f>
        <v>3852</v>
      </c>
    </row>
    <row r="138" spans="1:76" s="39" customFormat="1" x14ac:dyDescent="0.25">
      <c r="B138" s="23" t="s">
        <v>63</v>
      </c>
      <c r="C138" s="184"/>
      <c r="D138" s="306"/>
      <c r="E138" s="157"/>
      <c r="F138" s="159"/>
      <c r="G138" s="157"/>
      <c r="H138" s="157"/>
    </row>
    <row r="139" spans="1:76" s="39" customFormat="1" x14ac:dyDescent="0.25">
      <c r="B139" s="232" t="s">
        <v>97</v>
      </c>
      <c r="C139" s="59">
        <v>240</v>
      </c>
      <c r="D139" s="271"/>
      <c r="E139" s="146">
        <v>1750</v>
      </c>
      <c r="F139" s="60">
        <v>8</v>
      </c>
      <c r="G139" s="146">
        <f>ROUND(H139/C139,0)</f>
        <v>58</v>
      </c>
      <c r="H139" s="146">
        <f>ROUND(E139*F139,0)</f>
        <v>14000</v>
      </c>
    </row>
    <row r="140" spans="1:76" s="39" customFormat="1" x14ac:dyDescent="0.25">
      <c r="B140" s="103" t="s">
        <v>98</v>
      </c>
      <c r="C140" s="59"/>
      <c r="D140" s="271"/>
      <c r="E140" s="157">
        <f>E139</f>
        <v>1750</v>
      </c>
      <c r="F140" s="241">
        <f t="shared" ref="F140:H140" si="6">F139</f>
        <v>8</v>
      </c>
      <c r="G140" s="157">
        <f t="shared" si="6"/>
        <v>58</v>
      </c>
      <c r="H140" s="157">
        <f t="shared" si="6"/>
        <v>14000</v>
      </c>
    </row>
    <row r="141" spans="1:76" s="39" customFormat="1" ht="17.25" customHeight="1" x14ac:dyDescent="0.25">
      <c r="B141" s="25" t="s">
        <v>84</v>
      </c>
      <c r="C141" s="62"/>
      <c r="D141" s="271"/>
      <c r="E141" s="130">
        <f>E137+E140</f>
        <v>2170</v>
      </c>
      <c r="F141" s="158">
        <f>H141/E141</f>
        <v>8.2267281105990779</v>
      </c>
      <c r="G141" s="130">
        <f t="shared" ref="G141:H141" si="7">G137+G140</f>
        <v>71</v>
      </c>
      <c r="H141" s="130">
        <f t="shared" si="7"/>
        <v>17852</v>
      </c>
    </row>
    <row r="142" spans="1:76" s="71" customFormat="1" x14ac:dyDescent="0.25">
      <c r="B142" s="45" t="s">
        <v>11</v>
      </c>
      <c r="C142" s="64"/>
      <c r="D142" s="305"/>
      <c r="E142" s="64"/>
      <c r="F142" s="64"/>
      <c r="G142" s="64"/>
      <c r="H142" s="64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  <c r="AW142" s="39"/>
      <c r="AX142" s="39"/>
      <c r="AY142" s="39"/>
      <c r="AZ142" s="39"/>
      <c r="BA142" s="39"/>
      <c r="BB142" s="39"/>
      <c r="BC142" s="39"/>
      <c r="BD142" s="39"/>
      <c r="BE142" s="39"/>
      <c r="BF142" s="39"/>
      <c r="BG142" s="39"/>
      <c r="BH142" s="39"/>
      <c r="BI142" s="39"/>
      <c r="BJ142" s="39"/>
      <c r="BK142" s="39"/>
      <c r="BL142" s="39"/>
      <c r="BM142" s="39"/>
      <c r="BN142" s="39"/>
      <c r="BO142" s="39"/>
      <c r="BP142" s="39"/>
      <c r="BQ142" s="39"/>
      <c r="BR142" s="39"/>
      <c r="BS142" s="39"/>
      <c r="BT142" s="39"/>
      <c r="BU142" s="39"/>
      <c r="BV142" s="39"/>
      <c r="BW142" s="39"/>
      <c r="BX142" s="39"/>
    </row>
    <row r="143" spans="1:76" ht="15.75" thickBot="1" x14ac:dyDescent="0.3">
      <c r="B143" s="270"/>
      <c r="C143" s="67"/>
      <c r="D143" s="67"/>
      <c r="E143" s="146"/>
      <c r="F143" s="146"/>
      <c r="G143" s="146"/>
      <c r="H143" s="146"/>
      <c r="I143" s="39"/>
      <c r="J143" s="39"/>
      <c r="K143" s="39"/>
      <c r="L143" s="39"/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  <c r="AW143" s="39"/>
      <c r="AX143" s="39"/>
      <c r="AY143" s="39"/>
      <c r="AZ143" s="39"/>
      <c r="BA143" s="39"/>
      <c r="BB143" s="39"/>
      <c r="BC143" s="39"/>
      <c r="BD143" s="39"/>
      <c r="BE143" s="39"/>
      <c r="BF143" s="39"/>
      <c r="BG143" s="39"/>
      <c r="BH143" s="39"/>
      <c r="BI143" s="39"/>
      <c r="BJ143" s="39"/>
      <c r="BK143" s="39"/>
      <c r="BL143" s="39"/>
      <c r="BM143" s="39"/>
      <c r="BN143" s="39"/>
      <c r="BO143" s="39"/>
      <c r="BP143" s="39"/>
      <c r="BQ143" s="39"/>
      <c r="BR143" s="39"/>
      <c r="BS143" s="39"/>
      <c r="BT143" s="39"/>
      <c r="BU143" s="39"/>
      <c r="BV143" s="39"/>
      <c r="BW143" s="39"/>
      <c r="BX143" s="39"/>
    </row>
    <row r="144" spans="1:76" ht="20.25" customHeight="1" x14ac:dyDescent="0.25">
      <c r="A144" s="223">
        <v>2</v>
      </c>
      <c r="B144" s="251" t="s">
        <v>68</v>
      </c>
      <c r="C144" s="201"/>
      <c r="D144" s="307"/>
      <c r="E144" s="194"/>
      <c r="F144" s="194"/>
      <c r="G144" s="194"/>
      <c r="H144" s="194"/>
      <c r="I144" s="39"/>
      <c r="J144" s="39"/>
      <c r="K144" s="39"/>
      <c r="L144" s="39"/>
      <c r="M144" s="39"/>
      <c r="N144" s="39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  <c r="AW144" s="39"/>
      <c r="AX144" s="39"/>
      <c r="AY144" s="39"/>
      <c r="AZ144" s="39"/>
      <c r="BA144" s="39"/>
      <c r="BB144" s="39"/>
      <c r="BC144" s="39"/>
      <c r="BD144" s="39"/>
      <c r="BE144" s="39"/>
      <c r="BF144" s="39"/>
      <c r="BG144" s="39"/>
      <c r="BH144" s="39"/>
      <c r="BI144" s="39"/>
      <c r="BJ144" s="39"/>
      <c r="BK144" s="39"/>
      <c r="BL144" s="39"/>
      <c r="BM144" s="39"/>
      <c r="BN144" s="39"/>
      <c r="BO144" s="39"/>
      <c r="BP144" s="39"/>
      <c r="BQ144" s="39"/>
      <c r="BR144" s="39"/>
      <c r="BS144" s="39"/>
      <c r="BT144" s="39"/>
      <c r="BU144" s="39"/>
      <c r="BV144" s="39"/>
      <c r="BW144" s="39"/>
      <c r="BX144" s="39"/>
    </row>
    <row r="145" spans="1:76" ht="18.75" customHeight="1" x14ac:dyDescent="0.25">
      <c r="A145" s="188"/>
      <c r="B145" s="56" t="s">
        <v>5</v>
      </c>
      <c r="C145" s="62"/>
      <c r="D145" s="271"/>
      <c r="E145" s="146"/>
      <c r="F145" s="146"/>
      <c r="G145" s="146"/>
      <c r="H145" s="146"/>
      <c r="I145" s="39"/>
      <c r="J145" s="39"/>
      <c r="K145" s="39"/>
      <c r="L145" s="39"/>
      <c r="M145" s="39"/>
      <c r="N145" s="39"/>
      <c r="O145" s="39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  <c r="AW145" s="39"/>
      <c r="AX145" s="39"/>
      <c r="AY145" s="39"/>
      <c r="AZ145" s="39"/>
      <c r="BA145" s="39"/>
      <c r="BB145" s="39"/>
      <c r="BC145" s="39"/>
      <c r="BD145" s="39"/>
      <c r="BE145" s="39"/>
      <c r="BF145" s="39"/>
      <c r="BG145" s="39"/>
      <c r="BH145" s="39"/>
      <c r="BI145" s="39"/>
      <c r="BJ145" s="39"/>
      <c r="BK145" s="39"/>
      <c r="BL145" s="39"/>
      <c r="BM145" s="39"/>
      <c r="BN145" s="39"/>
      <c r="BO145" s="39"/>
      <c r="BP145" s="39"/>
      <c r="BQ145" s="39"/>
      <c r="BR145" s="39"/>
      <c r="BS145" s="39"/>
      <c r="BT145" s="39"/>
      <c r="BU145" s="39"/>
      <c r="BV145" s="39"/>
      <c r="BW145" s="39"/>
      <c r="BX145" s="39"/>
    </row>
    <row r="146" spans="1:76" x14ac:dyDescent="0.25">
      <c r="A146" s="188"/>
      <c r="B146" s="38" t="s">
        <v>43</v>
      </c>
      <c r="C146" s="59">
        <v>320</v>
      </c>
      <c r="D146" s="271"/>
      <c r="E146" s="146">
        <v>1406</v>
      </c>
      <c r="F146" s="60">
        <v>10</v>
      </c>
      <c r="G146" s="146">
        <f t="shared" ref="G146:G151" si="8">ROUND(H146/C146,0)</f>
        <v>44</v>
      </c>
      <c r="H146" s="146">
        <f t="shared" ref="H146:H151" si="9">ROUND(E146*F146,0)</f>
        <v>14060</v>
      </c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  <c r="BJ146" s="39"/>
      <c r="BK146" s="39"/>
      <c r="BL146" s="39"/>
      <c r="BM146" s="39"/>
      <c r="BN146" s="39"/>
      <c r="BO146" s="39"/>
      <c r="BP146" s="39"/>
      <c r="BQ146" s="39"/>
      <c r="BR146" s="39"/>
      <c r="BS146" s="39"/>
      <c r="BT146" s="39"/>
      <c r="BU146" s="39"/>
      <c r="BV146" s="39"/>
      <c r="BW146" s="39"/>
      <c r="BX146" s="39"/>
    </row>
    <row r="147" spans="1:76" x14ac:dyDescent="0.25">
      <c r="A147" s="188"/>
      <c r="B147" s="38" t="s">
        <v>56</v>
      </c>
      <c r="C147" s="59">
        <v>320</v>
      </c>
      <c r="D147" s="271"/>
      <c r="E147" s="146">
        <v>172</v>
      </c>
      <c r="F147" s="268">
        <v>13.3</v>
      </c>
      <c r="G147" s="146">
        <f t="shared" si="8"/>
        <v>7</v>
      </c>
      <c r="H147" s="146">
        <f t="shared" si="9"/>
        <v>2288</v>
      </c>
      <c r="I147" s="39"/>
      <c r="J147" s="39"/>
      <c r="K147" s="39"/>
      <c r="L147" s="39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  <c r="AW147" s="39"/>
      <c r="AX147" s="39"/>
      <c r="AY147" s="39"/>
      <c r="AZ147" s="39"/>
      <c r="BA147" s="39"/>
      <c r="BB147" s="39"/>
      <c r="BC147" s="39"/>
      <c r="BD147" s="39"/>
      <c r="BE147" s="39"/>
      <c r="BF147" s="39"/>
      <c r="BG147" s="39"/>
      <c r="BH147" s="39"/>
      <c r="BI147" s="39"/>
      <c r="BJ147" s="39"/>
      <c r="BK147" s="39"/>
      <c r="BL147" s="39"/>
      <c r="BM147" s="39"/>
      <c r="BN147" s="39"/>
      <c r="BO147" s="39"/>
      <c r="BP147" s="39"/>
      <c r="BQ147" s="39"/>
      <c r="BR147" s="39"/>
      <c r="BS147" s="39"/>
      <c r="BT147" s="39"/>
      <c r="BU147" s="39"/>
      <c r="BV147" s="39"/>
      <c r="BW147" s="39"/>
      <c r="BX147" s="39"/>
    </row>
    <row r="148" spans="1:76" ht="15.75" customHeight="1" x14ac:dyDescent="0.25">
      <c r="A148" s="188"/>
      <c r="B148" s="77" t="s">
        <v>73</v>
      </c>
      <c r="C148" s="59">
        <v>320</v>
      </c>
      <c r="D148" s="271"/>
      <c r="E148" s="146">
        <v>560</v>
      </c>
      <c r="F148" s="267">
        <v>17.3</v>
      </c>
      <c r="G148" s="146">
        <f t="shared" si="8"/>
        <v>30</v>
      </c>
      <c r="H148" s="146">
        <f t="shared" si="9"/>
        <v>9688</v>
      </c>
      <c r="I148" s="39"/>
      <c r="J148" s="39"/>
      <c r="K148" s="39"/>
      <c r="L148" s="39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  <c r="AW148" s="39"/>
      <c r="AX148" s="39"/>
      <c r="AY148" s="39"/>
      <c r="AZ148" s="39"/>
      <c r="BA148" s="39"/>
      <c r="BB148" s="39"/>
      <c r="BC148" s="39"/>
      <c r="BD148" s="39"/>
      <c r="BE148" s="39"/>
      <c r="BF148" s="39"/>
      <c r="BG148" s="39"/>
      <c r="BH148" s="39"/>
      <c r="BI148" s="39"/>
      <c r="BJ148" s="39"/>
      <c r="BK148" s="39"/>
      <c r="BL148" s="39"/>
      <c r="BM148" s="39"/>
      <c r="BN148" s="39"/>
      <c r="BO148" s="39"/>
      <c r="BP148" s="39"/>
      <c r="BQ148" s="39"/>
      <c r="BR148" s="39"/>
      <c r="BS148" s="39"/>
      <c r="BT148" s="39"/>
      <c r="BU148" s="39"/>
      <c r="BV148" s="39"/>
      <c r="BW148" s="39"/>
      <c r="BX148" s="39"/>
    </row>
    <row r="149" spans="1:76" x14ac:dyDescent="0.25">
      <c r="A149" s="188"/>
      <c r="B149" s="38" t="s">
        <v>17</v>
      </c>
      <c r="C149" s="59">
        <v>320</v>
      </c>
      <c r="D149" s="271"/>
      <c r="E149" s="146">
        <v>515</v>
      </c>
      <c r="F149" s="267">
        <v>11.2</v>
      </c>
      <c r="G149" s="146">
        <f t="shared" si="8"/>
        <v>18</v>
      </c>
      <c r="H149" s="146">
        <f t="shared" si="9"/>
        <v>5768</v>
      </c>
      <c r="I149" s="39"/>
      <c r="J149" s="39"/>
      <c r="K149" s="39"/>
      <c r="L149" s="39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  <c r="AW149" s="39"/>
      <c r="AX149" s="39"/>
      <c r="AY149" s="39"/>
      <c r="AZ149" s="39"/>
      <c r="BA149" s="39"/>
      <c r="BB149" s="39"/>
      <c r="BC149" s="39"/>
      <c r="BD149" s="39"/>
      <c r="BE149" s="39"/>
      <c r="BF149" s="39"/>
      <c r="BG149" s="39"/>
      <c r="BH149" s="39"/>
      <c r="BI149" s="39"/>
      <c r="BJ149" s="39"/>
      <c r="BK149" s="39"/>
      <c r="BL149" s="39"/>
      <c r="BM149" s="39"/>
      <c r="BN149" s="39"/>
      <c r="BO149" s="39"/>
      <c r="BP149" s="39"/>
      <c r="BQ149" s="39"/>
      <c r="BR149" s="39"/>
      <c r="BS149" s="39"/>
      <c r="BT149" s="39"/>
      <c r="BU149" s="39"/>
      <c r="BV149" s="39"/>
      <c r="BW149" s="39"/>
      <c r="BX149" s="39"/>
    </row>
    <row r="150" spans="1:76" x14ac:dyDescent="0.25">
      <c r="A150" s="188"/>
      <c r="B150" s="38" t="s">
        <v>52</v>
      </c>
      <c r="C150" s="59">
        <v>320</v>
      </c>
      <c r="D150" s="271"/>
      <c r="E150" s="146">
        <v>148</v>
      </c>
      <c r="F150" s="60">
        <v>12.9</v>
      </c>
      <c r="G150" s="146">
        <f t="shared" si="8"/>
        <v>6</v>
      </c>
      <c r="H150" s="146">
        <f t="shared" si="9"/>
        <v>1909</v>
      </c>
      <c r="I150" s="39"/>
      <c r="J150" s="39"/>
      <c r="K150" s="39"/>
      <c r="L150" s="39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  <c r="AW150" s="39"/>
      <c r="AX150" s="39"/>
      <c r="AY150" s="39"/>
      <c r="AZ150" s="39"/>
      <c r="BA150" s="39"/>
      <c r="BB150" s="39"/>
      <c r="BC150" s="39"/>
      <c r="BD150" s="39"/>
      <c r="BE150" s="39"/>
      <c r="BF150" s="39"/>
      <c r="BG150" s="39"/>
      <c r="BH150" s="39"/>
      <c r="BI150" s="39"/>
      <c r="BJ150" s="39"/>
      <c r="BK150" s="39"/>
      <c r="BL150" s="39"/>
      <c r="BM150" s="39"/>
      <c r="BN150" s="39"/>
      <c r="BO150" s="39"/>
      <c r="BP150" s="39"/>
      <c r="BQ150" s="39"/>
      <c r="BR150" s="39"/>
      <c r="BS150" s="39"/>
      <c r="BT150" s="39"/>
      <c r="BU150" s="39"/>
      <c r="BV150" s="39"/>
      <c r="BW150" s="39"/>
      <c r="BX150" s="39"/>
    </row>
    <row r="151" spans="1:76" x14ac:dyDescent="0.25">
      <c r="A151" s="188"/>
      <c r="B151" s="38" t="s">
        <v>79</v>
      </c>
      <c r="C151" s="59">
        <v>320</v>
      </c>
      <c r="D151" s="271"/>
      <c r="E151" s="146">
        <v>290</v>
      </c>
      <c r="F151" s="60">
        <v>14</v>
      </c>
      <c r="G151" s="146">
        <f t="shared" si="8"/>
        <v>13</v>
      </c>
      <c r="H151" s="146">
        <f t="shared" si="9"/>
        <v>4060</v>
      </c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  <c r="AW151" s="39"/>
      <c r="AX151" s="39"/>
      <c r="AY151" s="39"/>
      <c r="AZ151" s="39"/>
      <c r="BA151" s="39"/>
      <c r="BB151" s="39"/>
      <c r="BC151" s="39"/>
      <c r="BD151" s="39"/>
      <c r="BE151" s="39"/>
      <c r="BF151" s="39"/>
      <c r="BG151" s="39"/>
      <c r="BH151" s="39"/>
      <c r="BI151" s="39"/>
      <c r="BJ151" s="39"/>
      <c r="BK151" s="39"/>
      <c r="BL151" s="39"/>
      <c r="BM151" s="39"/>
      <c r="BN151" s="39"/>
      <c r="BO151" s="39"/>
      <c r="BP151" s="39"/>
      <c r="BQ151" s="39"/>
      <c r="BR151" s="39"/>
      <c r="BS151" s="39"/>
      <c r="BT151" s="39"/>
      <c r="BU151" s="39"/>
      <c r="BV151" s="39"/>
      <c r="BW151" s="39"/>
      <c r="BX151" s="39"/>
    </row>
    <row r="152" spans="1:76" s="39" customFormat="1" ht="15" customHeight="1" x14ac:dyDescent="0.25">
      <c r="A152" s="199"/>
      <c r="B152" s="43" t="s">
        <v>6</v>
      </c>
      <c r="C152" s="62"/>
      <c r="D152" s="271"/>
      <c r="E152" s="130">
        <f>SUM(E146:E151)</f>
        <v>3091</v>
      </c>
      <c r="F152" s="158">
        <f>H152/E152</f>
        <v>12.220317049498544</v>
      </c>
      <c r="G152" s="130">
        <f>SUM(G146:G151)</f>
        <v>118</v>
      </c>
      <c r="H152" s="130">
        <f>SUM(H146:H151)</f>
        <v>37773</v>
      </c>
    </row>
    <row r="153" spans="1:76" s="39" customFormat="1" x14ac:dyDescent="0.25">
      <c r="A153" s="199"/>
      <c r="B153" s="19" t="s">
        <v>117</v>
      </c>
      <c r="C153" s="62"/>
      <c r="D153" s="271"/>
      <c r="E153" s="146"/>
      <c r="F153" s="146"/>
      <c r="G153" s="146"/>
      <c r="H153" s="146"/>
    </row>
    <row r="154" spans="1:76" s="39" customFormat="1" x14ac:dyDescent="0.25">
      <c r="A154" s="199"/>
      <c r="B154" s="20" t="s">
        <v>89</v>
      </c>
      <c r="C154" s="224"/>
      <c r="D154" s="271"/>
      <c r="E154" s="146">
        <f>E155+E156+E157+E158</f>
        <v>20050</v>
      </c>
      <c r="F154" s="146"/>
      <c r="G154" s="146"/>
      <c r="H154" s="146"/>
    </row>
    <row r="155" spans="1:76" s="39" customFormat="1" x14ac:dyDescent="0.25">
      <c r="A155" s="199"/>
      <c r="B155" s="20" t="s">
        <v>105</v>
      </c>
      <c r="C155" s="9"/>
      <c r="D155" s="301"/>
      <c r="E155" s="146">
        <v>5300</v>
      </c>
      <c r="F155" s="146"/>
      <c r="G155" s="146"/>
      <c r="H155" s="146"/>
    </row>
    <row r="156" spans="1:76" s="39" customFormat="1" ht="30" x14ac:dyDescent="0.25">
      <c r="A156" s="199"/>
      <c r="B156" s="20" t="s">
        <v>124</v>
      </c>
      <c r="C156" s="9"/>
      <c r="D156" s="301"/>
      <c r="E156" s="146">
        <v>7542</v>
      </c>
      <c r="F156" s="146"/>
      <c r="G156" s="146"/>
      <c r="H156" s="146"/>
    </row>
    <row r="157" spans="1:76" s="39" customFormat="1" ht="30" x14ac:dyDescent="0.25">
      <c r="A157" s="199"/>
      <c r="B157" s="20" t="s">
        <v>125</v>
      </c>
      <c r="C157" s="9"/>
      <c r="D157" s="301"/>
      <c r="E157" s="146">
        <v>1000</v>
      </c>
      <c r="F157" s="146"/>
      <c r="G157" s="146"/>
      <c r="H157" s="146"/>
    </row>
    <row r="158" spans="1:76" s="39" customFormat="1" x14ac:dyDescent="0.25">
      <c r="A158" s="199"/>
      <c r="B158" s="20" t="s">
        <v>126</v>
      </c>
      <c r="C158" s="9"/>
      <c r="D158" s="301"/>
      <c r="E158" s="146">
        <v>6208</v>
      </c>
      <c r="F158" s="146"/>
      <c r="G158" s="146"/>
      <c r="H158" s="146"/>
    </row>
    <row r="159" spans="1:76" s="39" customFormat="1" x14ac:dyDescent="0.25">
      <c r="A159" s="199"/>
      <c r="B159" s="26" t="s">
        <v>87</v>
      </c>
      <c r="C159" s="9"/>
      <c r="D159" s="301"/>
      <c r="E159" s="146">
        <v>85200</v>
      </c>
      <c r="F159" s="146"/>
      <c r="G159" s="146"/>
      <c r="H159" s="146"/>
    </row>
    <row r="160" spans="1:76" s="39" customFormat="1" x14ac:dyDescent="0.25">
      <c r="A160" s="199"/>
      <c r="B160" s="288" t="s">
        <v>104</v>
      </c>
      <c r="C160" s="9"/>
      <c r="D160" s="301"/>
      <c r="E160" s="146"/>
      <c r="F160" s="146"/>
      <c r="G160" s="146"/>
      <c r="H160" s="146"/>
    </row>
    <row r="161" spans="1:8" s="39" customFormat="1" x14ac:dyDescent="0.25">
      <c r="A161" s="199"/>
      <c r="B161" s="21" t="s">
        <v>93</v>
      </c>
      <c r="C161" s="9"/>
      <c r="D161" s="301"/>
      <c r="E161" s="130">
        <f>E154+ROUND(E159*3.2,0)</f>
        <v>292690</v>
      </c>
      <c r="F161" s="146"/>
      <c r="G161" s="146"/>
      <c r="H161" s="146"/>
    </row>
    <row r="162" spans="1:8" s="39" customFormat="1" x14ac:dyDescent="0.25">
      <c r="A162" s="199"/>
      <c r="B162" s="19" t="s">
        <v>116</v>
      </c>
      <c r="C162" s="129"/>
      <c r="D162" s="301"/>
      <c r="E162" s="130"/>
      <c r="F162" s="146"/>
      <c r="G162" s="146"/>
      <c r="H162" s="146"/>
    </row>
    <row r="163" spans="1:8" s="39" customFormat="1" x14ac:dyDescent="0.25">
      <c r="A163" s="199"/>
      <c r="B163" s="20" t="s">
        <v>89</v>
      </c>
      <c r="C163" s="129"/>
      <c r="D163" s="301"/>
      <c r="E163" s="146">
        <f>E164+E165+E170+E176+E177+E178+E179</f>
        <v>137731</v>
      </c>
      <c r="F163" s="146"/>
      <c r="G163" s="146"/>
      <c r="H163" s="146"/>
    </row>
    <row r="164" spans="1:8" s="39" customFormat="1" x14ac:dyDescent="0.25">
      <c r="A164" s="199"/>
      <c r="B164" s="20" t="s">
        <v>105</v>
      </c>
      <c r="C164" s="129"/>
      <c r="D164" s="301"/>
      <c r="E164" s="146"/>
      <c r="F164" s="146"/>
      <c r="G164" s="146"/>
      <c r="H164" s="146"/>
    </row>
    <row r="165" spans="1:8" s="39" customFormat="1" ht="30" x14ac:dyDescent="0.25">
      <c r="A165" s="199"/>
      <c r="B165" s="20" t="s">
        <v>106</v>
      </c>
      <c r="C165" s="129"/>
      <c r="D165" s="301"/>
      <c r="E165" s="146">
        <f>E166+E167+E168+E169</f>
        <v>3655</v>
      </c>
      <c r="F165" s="146"/>
      <c r="G165" s="146"/>
      <c r="H165" s="146"/>
    </row>
    <row r="166" spans="1:8" s="39" customFormat="1" ht="30" x14ac:dyDescent="0.25">
      <c r="A166" s="199"/>
      <c r="B166" s="20" t="s">
        <v>107</v>
      </c>
      <c r="C166" s="129"/>
      <c r="D166" s="301"/>
      <c r="E166" s="146"/>
      <c r="F166" s="146"/>
      <c r="G166" s="146"/>
      <c r="H166" s="146"/>
    </row>
    <row r="167" spans="1:8" s="39" customFormat="1" ht="30" x14ac:dyDescent="0.25">
      <c r="A167" s="199"/>
      <c r="B167" s="20" t="s">
        <v>108</v>
      </c>
      <c r="C167" s="129"/>
      <c r="D167" s="301"/>
      <c r="E167" s="146"/>
      <c r="F167" s="146"/>
      <c r="G167" s="146"/>
      <c r="H167" s="146"/>
    </row>
    <row r="168" spans="1:8" s="39" customFormat="1" ht="45" x14ac:dyDescent="0.25">
      <c r="A168" s="199"/>
      <c r="B168" s="20" t="s">
        <v>110</v>
      </c>
      <c r="C168" s="129"/>
      <c r="D168" s="301">
        <v>120</v>
      </c>
      <c r="E168" s="146">
        <v>985</v>
      </c>
      <c r="F168" s="146"/>
      <c r="G168" s="146"/>
      <c r="H168" s="146"/>
    </row>
    <row r="169" spans="1:8" s="39" customFormat="1" ht="30" x14ac:dyDescent="0.25">
      <c r="A169" s="199"/>
      <c r="B169" s="20" t="s">
        <v>109</v>
      </c>
      <c r="C169" s="129"/>
      <c r="D169" s="301">
        <v>300</v>
      </c>
      <c r="E169" s="146">
        <v>2670</v>
      </c>
      <c r="F169" s="146"/>
      <c r="G169" s="146"/>
      <c r="H169" s="146"/>
    </row>
    <row r="170" spans="1:8" s="39" customFormat="1" ht="30" x14ac:dyDescent="0.25">
      <c r="A170" s="199"/>
      <c r="B170" s="20" t="s">
        <v>127</v>
      </c>
      <c r="C170" s="129"/>
      <c r="D170" s="301"/>
      <c r="E170" s="146">
        <f>E171+E172+E173+E174+E175</f>
        <v>133576</v>
      </c>
      <c r="F170" s="146"/>
      <c r="G170" s="146"/>
      <c r="H170" s="146"/>
    </row>
    <row r="171" spans="1:8" s="39" customFormat="1" ht="30" x14ac:dyDescent="0.25">
      <c r="A171" s="199"/>
      <c r="B171" s="20" t="s">
        <v>128</v>
      </c>
      <c r="C171" s="129"/>
      <c r="D171" s="301"/>
      <c r="E171" s="146"/>
      <c r="F171" s="146"/>
      <c r="G171" s="146"/>
      <c r="H171" s="146"/>
    </row>
    <row r="172" spans="1:8" s="39" customFormat="1" ht="45" x14ac:dyDescent="0.25">
      <c r="A172" s="199"/>
      <c r="B172" s="20" t="s">
        <v>129</v>
      </c>
      <c r="C172" s="129"/>
      <c r="D172" s="301">
        <v>28000</v>
      </c>
      <c r="E172" s="146">
        <v>94481</v>
      </c>
      <c r="F172" s="146"/>
      <c r="G172" s="146"/>
      <c r="H172" s="146"/>
    </row>
    <row r="173" spans="1:8" s="39" customFormat="1" ht="45" x14ac:dyDescent="0.25">
      <c r="A173" s="199"/>
      <c r="B173" s="20" t="s">
        <v>130</v>
      </c>
      <c r="C173" s="129"/>
      <c r="D173" s="301">
        <v>20100</v>
      </c>
      <c r="E173" s="146">
        <v>30500</v>
      </c>
      <c r="F173" s="146"/>
      <c r="G173" s="146"/>
      <c r="H173" s="146"/>
    </row>
    <row r="174" spans="1:8" s="39" customFormat="1" ht="30" x14ac:dyDescent="0.25">
      <c r="A174" s="199"/>
      <c r="B174" s="20" t="s">
        <v>131</v>
      </c>
      <c r="C174" s="129"/>
      <c r="D174" s="301">
        <v>470</v>
      </c>
      <c r="E174" s="146">
        <v>3460</v>
      </c>
      <c r="F174" s="146"/>
      <c r="G174" s="146"/>
      <c r="H174" s="146"/>
    </row>
    <row r="175" spans="1:8" s="39" customFormat="1" ht="30" x14ac:dyDescent="0.25">
      <c r="A175" s="199"/>
      <c r="B175" s="20" t="s">
        <v>132</v>
      </c>
      <c r="C175" s="129"/>
      <c r="D175" s="301">
        <v>5135</v>
      </c>
      <c r="E175" s="146">
        <v>5135</v>
      </c>
      <c r="F175" s="146"/>
      <c r="G175" s="146"/>
      <c r="H175" s="146"/>
    </row>
    <row r="176" spans="1:8" s="39" customFormat="1" ht="30" x14ac:dyDescent="0.25">
      <c r="A176" s="199"/>
      <c r="B176" s="20" t="s">
        <v>133</v>
      </c>
      <c r="C176" s="129"/>
      <c r="D176" s="301"/>
      <c r="E176" s="146">
        <v>500</v>
      </c>
      <c r="F176" s="146"/>
      <c r="G176" s="146"/>
      <c r="H176" s="146"/>
    </row>
    <row r="177" spans="1:76" s="39" customFormat="1" ht="30" hidden="1" x14ac:dyDescent="0.25">
      <c r="A177" s="199"/>
      <c r="B177" s="20" t="s">
        <v>134</v>
      </c>
      <c r="C177" s="129"/>
      <c r="D177" s="301"/>
      <c r="E177" s="130"/>
      <c r="F177" s="146"/>
      <c r="G177" s="146"/>
      <c r="H177" s="146"/>
    </row>
    <row r="178" spans="1:76" s="39" customFormat="1" ht="30" hidden="1" x14ac:dyDescent="0.25">
      <c r="A178" s="199"/>
      <c r="B178" s="20" t="s">
        <v>135</v>
      </c>
      <c r="C178" s="129"/>
      <c r="D178" s="301"/>
      <c r="E178" s="130"/>
      <c r="F178" s="146"/>
      <c r="G178" s="146"/>
      <c r="H178" s="146"/>
    </row>
    <row r="179" spans="1:76" s="39" customFormat="1" hidden="1" x14ac:dyDescent="0.25">
      <c r="A179" s="199"/>
      <c r="B179" s="20" t="s">
        <v>136</v>
      </c>
      <c r="C179" s="129"/>
      <c r="D179" s="301"/>
      <c r="E179" s="146"/>
      <c r="F179" s="146"/>
      <c r="G179" s="146"/>
      <c r="H179" s="146"/>
    </row>
    <row r="180" spans="1:76" s="39" customFormat="1" x14ac:dyDescent="0.25">
      <c r="A180" s="199"/>
      <c r="B180" s="26" t="s">
        <v>87</v>
      </c>
      <c r="C180" s="129"/>
      <c r="D180" s="301"/>
      <c r="E180" s="130"/>
      <c r="F180" s="146"/>
      <c r="G180" s="146"/>
      <c r="H180" s="146"/>
    </row>
    <row r="181" spans="1:76" s="39" customFormat="1" x14ac:dyDescent="0.25">
      <c r="A181" s="199"/>
      <c r="B181" s="288" t="s">
        <v>104</v>
      </c>
      <c r="C181" s="129"/>
      <c r="D181" s="301"/>
      <c r="E181" s="130"/>
      <c r="F181" s="146"/>
      <c r="G181" s="146"/>
      <c r="H181" s="146"/>
    </row>
    <row r="182" spans="1:76" s="39" customFormat="1" ht="30" x14ac:dyDescent="0.25">
      <c r="A182" s="199"/>
      <c r="B182" s="26" t="s">
        <v>88</v>
      </c>
      <c r="C182" s="129"/>
      <c r="D182" s="301"/>
      <c r="E182" s="146">
        <v>26692</v>
      </c>
      <c r="F182" s="146"/>
      <c r="G182" s="146"/>
      <c r="H182" s="146"/>
    </row>
    <row r="183" spans="1:76" s="39" customFormat="1" x14ac:dyDescent="0.25">
      <c r="A183" s="199"/>
      <c r="B183" s="26" t="s">
        <v>118</v>
      </c>
      <c r="C183" s="129"/>
      <c r="D183" s="301"/>
      <c r="E183" s="146">
        <v>5100</v>
      </c>
      <c r="F183" s="146"/>
      <c r="G183" s="146"/>
      <c r="H183" s="146"/>
    </row>
    <row r="184" spans="1:76" s="39" customFormat="1" x14ac:dyDescent="0.25">
      <c r="A184" s="199"/>
      <c r="B184" s="288" t="s">
        <v>152</v>
      </c>
      <c r="C184" s="129"/>
      <c r="D184" s="301"/>
      <c r="E184" s="146"/>
      <c r="F184" s="146"/>
      <c r="G184" s="146"/>
      <c r="H184" s="146"/>
    </row>
    <row r="185" spans="1:76" s="39" customFormat="1" x14ac:dyDescent="0.25">
      <c r="A185" s="199"/>
      <c r="B185" s="21" t="s">
        <v>115</v>
      </c>
      <c r="C185" s="129"/>
      <c r="D185" s="301"/>
      <c r="E185" s="130">
        <f>E163+ROUND(E180*3.2,0)+E182</f>
        <v>164423</v>
      </c>
      <c r="F185" s="146"/>
      <c r="G185" s="146"/>
      <c r="H185" s="146"/>
    </row>
    <row r="186" spans="1:76" s="39" customFormat="1" x14ac:dyDescent="0.25">
      <c r="A186" s="199"/>
      <c r="B186" s="290" t="s">
        <v>114</v>
      </c>
      <c r="C186" s="129"/>
      <c r="D186" s="301"/>
      <c r="E186" s="130">
        <f>E161+E185</f>
        <v>457113</v>
      </c>
      <c r="F186" s="146"/>
      <c r="G186" s="146"/>
      <c r="H186" s="146"/>
    </row>
    <row r="187" spans="1:76" s="39" customFormat="1" x14ac:dyDescent="0.25">
      <c r="A187" s="199"/>
      <c r="B187" s="250" t="s">
        <v>90</v>
      </c>
      <c r="C187" s="224"/>
      <c r="D187" s="271"/>
      <c r="E187" s="130"/>
      <c r="F187" s="146"/>
      <c r="G187" s="146"/>
      <c r="H187" s="146"/>
    </row>
    <row r="188" spans="1:76" s="39" customFormat="1" x14ac:dyDescent="0.25">
      <c r="A188" s="199"/>
      <c r="B188" s="38" t="s">
        <v>35</v>
      </c>
      <c r="C188" s="224"/>
      <c r="D188" s="271"/>
      <c r="E188" s="146">
        <v>76863</v>
      </c>
      <c r="F188" s="146"/>
      <c r="G188" s="146"/>
      <c r="H188" s="146"/>
    </row>
    <row r="189" spans="1:76" s="39" customFormat="1" ht="31.5" customHeight="1" x14ac:dyDescent="0.25">
      <c r="A189" s="199"/>
      <c r="B189" s="61" t="s">
        <v>100</v>
      </c>
      <c r="C189" s="224"/>
      <c r="D189" s="271"/>
      <c r="E189" s="146">
        <v>7000</v>
      </c>
      <c r="F189" s="146"/>
      <c r="G189" s="146"/>
      <c r="H189" s="146"/>
    </row>
    <row r="190" spans="1:76" s="39" customFormat="1" ht="24.75" customHeight="1" x14ac:dyDescent="0.25">
      <c r="A190" s="199"/>
      <c r="B190" s="28" t="s">
        <v>51</v>
      </c>
      <c r="C190" s="224"/>
      <c r="D190" s="271"/>
      <c r="E190" s="146">
        <v>5799</v>
      </c>
      <c r="F190" s="146"/>
      <c r="G190" s="146"/>
      <c r="H190" s="146"/>
    </row>
    <row r="191" spans="1:76" x14ac:dyDescent="0.25">
      <c r="A191" s="188"/>
      <c r="B191" s="121" t="s">
        <v>8</v>
      </c>
      <c r="C191" s="59"/>
      <c r="D191" s="271"/>
      <c r="E191" s="146"/>
      <c r="F191" s="146"/>
      <c r="G191" s="146"/>
      <c r="H191" s="146"/>
      <c r="I191" s="39"/>
      <c r="J191" s="39"/>
      <c r="K191" s="39"/>
      <c r="L191" s="39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  <c r="AX191" s="39"/>
      <c r="AY191" s="39"/>
      <c r="AZ191" s="39"/>
      <c r="BA191" s="39"/>
      <c r="BB191" s="39"/>
      <c r="BC191" s="39"/>
      <c r="BD191" s="39"/>
      <c r="BE191" s="39"/>
      <c r="BF191" s="39"/>
      <c r="BG191" s="39"/>
      <c r="BH191" s="39"/>
      <c r="BI191" s="39"/>
      <c r="BJ191" s="39"/>
      <c r="BK191" s="39"/>
      <c r="BL191" s="39"/>
      <c r="BM191" s="39"/>
      <c r="BN191" s="39"/>
      <c r="BO191" s="39"/>
      <c r="BP191" s="39"/>
      <c r="BQ191" s="39"/>
      <c r="BR191" s="39"/>
      <c r="BS191" s="39"/>
      <c r="BT191" s="39"/>
      <c r="BU191" s="39"/>
      <c r="BV191" s="39"/>
      <c r="BW191" s="39"/>
      <c r="BX191" s="39"/>
    </row>
    <row r="192" spans="1:76" x14ac:dyDescent="0.25">
      <c r="A192" s="188"/>
      <c r="B192" s="23" t="s">
        <v>96</v>
      </c>
      <c r="C192" s="59"/>
      <c r="D192" s="271"/>
      <c r="E192" s="146"/>
      <c r="F192" s="146"/>
      <c r="G192" s="146"/>
      <c r="H192" s="146"/>
      <c r="I192" s="39"/>
      <c r="J192" s="39"/>
      <c r="K192" s="39"/>
      <c r="L192" s="39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  <c r="AX192" s="39"/>
      <c r="AY192" s="39"/>
      <c r="AZ192" s="39"/>
      <c r="BA192" s="39"/>
      <c r="BB192" s="39"/>
      <c r="BC192" s="39"/>
      <c r="BD192" s="39"/>
      <c r="BE192" s="39"/>
      <c r="BF192" s="39"/>
      <c r="BG192" s="39"/>
      <c r="BH192" s="39"/>
      <c r="BI192" s="39"/>
      <c r="BJ192" s="39"/>
      <c r="BK192" s="39"/>
      <c r="BL192" s="39"/>
      <c r="BM192" s="39"/>
      <c r="BN192" s="39"/>
      <c r="BO192" s="39"/>
      <c r="BP192" s="39"/>
      <c r="BQ192" s="39"/>
      <c r="BR192" s="39"/>
      <c r="BS192" s="39"/>
      <c r="BT192" s="39"/>
      <c r="BU192" s="39"/>
      <c r="BV192" s="39"/>
      <c r="BW192" s="39"/>
      <c r="BX192" s="39"/>
    </row>
    <row r="193" spans="1:76" x14ac:dyDescent="0.25">
      <c r="A193" s="188"/>
      <c r="B193" s="68" t="s">
        <v>43</v>
      </c>
      <c r="C193" s="59">
        <v>300</v>
      </c>
      <c r="D193" s="271"/>
      <c r="E193" s="146">
        <v>274</v>
      </c>
      <c r="F193" s="60">
        <v>10</v>
      </c>
      <c r="G193" s="146">
        <f>ROUND(H193/C193,0)</f>
        <v>9</v>
      </c>
      <c r="H193" s="146">
        <f>ROUND(E193*F193,0)</f>
        <v>2740</v>
      </c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  <c r="BM193" s="39"/>
      <c r="BN193" s="39"/>
      <c r="BO193" s="39"/>
      <c r="BP193" s="39"/>
      <c r="BQ193" s="39"/>
      <c r="BR193" s="39"/>
      <c r="BS193" s="39"/>
      <c r="BT193" s="39"/>
      <c r="BU193" s="39"/>
      <c r="BV193" s="39"/>
      <c r="BW193" s="39"/>
      <c r="BX193" s="39"/>
    </row>
    <row r="194" spans="1:76" x14ac:dyDescent="0.25">
      <c r="A194" s="188"/>
      <c r="B194" s="23" t="s">
        <v>10</v>
      </c>
      <c r="C194" s="59"/>
      <c r="D194" s="271"/>
      <c r="E194" s="157">
        <f>E193</f>
        <v>274</v>
      </c>
      <c r="F194" s="241">
        <f t="shared" ref="F194:H194" si="10">F193</f>
        <v>10</v>
      </c>
      <c r="G194" s="157">
        <f t="shared" si="10"/>
        <v>9</v>
      </c>
      <c r="H194" s="157">
        <f t="shared" si="10"/>
        <v>2740</v>
      </c>
      <c r="I194" s="39"/>
      <c r="J194" s="39"/>
      <c r="K194" s="39"/>
      <c r="L194" s="39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  <c r="AX194" s="39"/>
      <c r="AY194" s="39"/>
      <c r="AZ194" s="39"/>
      <c r="BA194" s="39"/>
      <c r="BB194" s="39"/>
      <c r="BC194" s="39"/>
      <c r="BD194" s="39"/>
      <c r="BE194" s="39"/>
      <c r="BF194" s="39"/>
      <c r="BG194" s="39"/>
      <c r="BH194" s="39"/>
      <c r="BI194" s="39"/>
      <c r="BJ194" s="39"/>
      <c r="BK194" s="39"/>
      <c r="BL194" s="39"/>
      <c r="BM194" s="39"/>
      <c r="BN194" s="39"/>
      <c r="BO194" s="39"/>
      <c r="BP194" s="39"/>
      <c r="BQ194" s="39"/>
      <c r="BR194" s="39"/>
      <c r="BS194" s="39"/>
      <c r="BT194" s="39"/>
      <c r="BU194" s="39"/>
      <c r="BV194" s="39"/>
      <c r="BW194" s="39"/>
      <c r="BX194" s="39"/>
    </row>
    <row r="195" spans="1:76" x14ac:dyDescent="0.25">
      <c r="A195" s="188"/>
      <c r="B195" s="23" t="s">
        <v>23</v>
      </c>
      <c r="C195" s="59"/>
      <c r="D195" s="271"/>
      <c r="E195" s="157"/>
      <c r="F195" s="241"/>
      <c r="G195" s="157"/>
      <c r="H195" s="157"/>
      <c r="I195" s="39"/>
      <c r="J195" s="39"/>
      <c r="K195" s="39"/>
      <c r="L195" s="39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  <c r="AX195" s="39"/>
      <c r="AY195" s="39"/>
      <c r="AZ195" s="39"/>
      <c r="BA195" s="39"/>
      <c r="BB195" s="39"/>
      <c r="BC195" s="39"/>
      <c r="BD195" s="39"/>
      <c r="BE195" s="39"/>
      <c r="BF195" s="39"/>
      <c r="BG195" s="39"/>
      <c r="BH195" s="39"/>
      <c r="BI195" s="39"/>
      <c r="BJ195" s="39"/>
      <c r="BK195" s="39"/>
      <c r="BL195" s="39"/>
      <c r="BM195" s="39"/>
      <c r="BN195" s="39"/>
      <c r="BO195" s="39"/>
      <c r="BP195" s="39"/>
      <c r="BQ195" s="39"/>
      <c r="BR195" s="39"/>
      <c r="BS195" s="39"/>
      <c r="BT195" s="39"/>
      <c r="BU195" s="39"/>
      <c r="BV195" s="39"/>
      <c r="BW195" s="39"/>
      <c r="BX195" s="39"/>
    </row>
    <row r="196" spans="1:76" x14ac:dyDescent="0.25">
      <c r="A196" s="188"/>
      <c r="B196" s="232" t="s">
        <v>97</v>
      </c>
      <c r="C196" s="59">
        <v>240</v>
      </c>
      <c r="D196" s="271"/>
      <c r="E196" s="146">
        <v>748</v>
      </c>
      <c r="F196" s="60">
        <v>8</v>
      </c>
      <c r="G196" s="146">
        <f>ROUND(H196/C196,0)</f>
        <v>25</v>
      </c>
      <c r="H196" s="146">
        <f>ROUND(E196*F196,0)</f>
        <v>5984</v>
      </c>
      <c r="I196" s="39"/>
      <c r="J196" s="39"/>
      <c r="K196" s="39"/>
      <c r="L196" s="39"/>
      <c r="M196" s="39"/>
      <c r="N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  <c r="AX196" s="39"/>
      <c r="AY196" s="39"/>
      <c r="AZ196" s="39"/>
      <c r="BA196" s="39"/>
      <c r="BB196" s="39"/>
      <c r="BC196" s="39"/>
      <c r="BD196" s="39"/>
      <c r="BE196" s="39"/>
      <c r="BF196" s="39"/>
      <c r="BG196" s="39"/>
      <c r="BH196" s="39"/>
      <c r="BI196" s="39"/>
      <c r="BJ196" s="39"/>
      <c r="BK196" s="39"/>
      <c r="BL196" s="39"/>
      <c r="BM196" s="39"/>
      <c r="BN196" s="39"/>
      <c r="BO196" s="39"/>
      <c r="BP196" s="39"/>
      <c r="BQ196" s="39"/>
      <c r="BR196" s="39"/>
      <c r="BS196" s="39"/>
      <c r="BT196" s="39"/>
      <c r="BU196" s="39"/>
      <c r="BV196" s="39"/>
      <c r="BW196" s="39"/>
      <c r="BX196" s="39"/>
    </row>
    <row r="197" spans="1:76" x14ac:dyDescent="0.25">
      <c r="A197" s="188"/>
      <c r="B197" s="333" t="s">
        <v>13</v>
      </c>
      <c r="C197" s="59">
        <v>240</v>
      </c>
      <c r="D197" s="271"/>
      <c r="E197" s="146">
        <v>93</v>
      </c>
      <c r="F197" s="60">
        <v>3</v>
      </c>
      <c r="G197" s="146">
        <f>ROUND(H197/C197,0)</f>
        <v>1</v>
      </c>
      <c r="H197" s="146">
        <f>ROUND(E197*F197,0)</f>
        <v>279</v>
      </c>
      <c r="I197" s="39"/>
      <c r="J197" s="39"/>
      <c r="K197" s="39"/>
      <c r="L197" s="39"/>
      <c r="M197" s="39"/>
      <c r="N197" s="39"/>
      <c r="O197" s="39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  <c r="AX197" s="39"/>
      <c r="AY197" s="39"/>
      <c r="AZ197" s="39"/>
      <c r="BA197" s="39"/>
      <c r="BB197" s="39"/>
      <c r="BC197" s="39"/>
      <c r="BD197" s="39"/>
      <c r="BE197" s="39"/>
      <c r="BF197" s="39"/>
      <c r="BG197" s="39"/>
      <c r="BH197" s="39"/>
      <c r="BI197" s="39"/>
      <c r="BJ197" s="39"/>
      <c r="BK197" s="39"/>
      <c r="BL197" s="39"/>
      <c r="BM197" s="39"/>
      <c r="BN197" s="39"/>
      <c r="BO197" s="39"/>
      <c r="BP197" s="39"/>
      <c r="BQ197" s="39"/>
      <c r="BR197" s="39"/>
      <c r="BS197" s="39"/>
      <c r="BT197" s="39"/>
      <c r="BU197" s="39"/>
      <c r="BV197" s="39"/>
      <c r="BW197" s="39"/>
      <c r="BX197" s="39"/>
    </row>
    <row r="198" spans="1:76" x14ac:dyDescent="0.25">
      <c r="A198" s="188"/>
      <c r="B198" s="242" t="s">
        <v>98</v>
      </c>
      <c r="C198" s="59"/>
      <c r="D198" s="271"/>
      <c r="E198" s="157">
        <f>E196+E197</f>
        <v>841</v>
      </c>
      <c r="F198" s="158">
        <f>H198/E198</f>
        <v>7.447086801426873</v>
      </c>
      <c r="G198" s="157">
        <f t="shared" ref="G198:H198" si="11">G196+G197</f>
        <v>26</v>
      </c>
      <c r="H198" s="157">
        <f t="shared" si="11"/>
        <v>6263</v>
      </c>
      <c r="I198" s="39"/>
      <c r="J198" s="39"/>
      <c r="K198" s="39"/>
      <c r="L198" s="39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  <c r="AX198" s="39"/>
      <c r="AY198" s="39"/>
      <c r="AZ198" s="39"/>
      <c r="BA198" s="39"/>
      <c r="BB198" s="39"/>
      <c r="BC198" s="39"/>
      <c r="BD198" s="39"/>
      <c r="BE198" s="39"/>
      <c r="BF198" s="39"/>
      <c r="BG198" s="39"/>
      <c r="BH198" s="39"/>
      <c r="BI198" s="39"/>
      <c r="BJ198" s="39"/>
      <c r="BK198" s="39"/>
      <c r="BL198" s="39"/>
      <c r="BM198" s="39"/>
      <c r="BN198" s="39"/>
      <c r="BO198" s="39"/>
      <c r="BP198" s="39"/>
      <c r="BQ198" s="39"/>
      <c r="BR198" s="39"/>
      <c r="BS198" s="39"/>
      <c r="BT198" s="39"/>
      <c r="BU198" s="39"/>
      <c r="BV198" s="39"/>
      <c r="BW198" s="39"/>
      <c r="BX198" s="39"/>
    </row>
    <row r="199" spans="1:76" ht="19.5" customHeight="1" x14ac:dyDescent="0.25">
      <c r="A199" s="188"/>
      <c r="B199" s="25" t="s">
        <v>85</v>
      </c>
      <c r="C199" s="62"/>
      <c r="D199" s="271"/>
      <c r="E199" s="130">
        <f>E194+E198</f>
        <v>1115</v>
      </c>
      <c r="F199" s="158">
        <f>H199/E199</f>
        <v>8.0744394618834079</v>
      </c>
      <c r="G199" s="130">
        <f t="shared" ref="G199:H199" si="12">G194+G198</f>
        <v>35</v>
      </c>
      <c r="H199" s="130">
        <f t="shared" si="12"/>
        <v>9003</v>
      </c>
    </row>
    <row r="200" spans="1:76" s="39" customFormat="1" ht="15.75" thickBot="1" x14ac:dyDescent="0.3">
      <c r="A200" s="200"/>
      <c r="B200" s="147" t="s">
        <v>11</v>
      </c>
      <c r="C200" s="243"/>
      <c r="D200" s="308"/>
      <c r="E200" s="148"/>
      <c r="F200" s="148"/>
      <c r="G200" s="148"/>
      <c r="H200" s="148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1496062992125984" bottom="0.35433070866141736" header="0" footer="0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B80"/>
  <sheetViews>
    <sheetView view="pageBreakPreview" topLeftCell="B1" zoomScale="75" zoomScaleNormal="85" zoomScaleSheetLayoutView="75" workbookViewId="0">
      <selection activeCell="B19" sqref="B19"/>
    </sheetView>
  </sheetViews>
  <sheetFormatPr defaultColWidth="11.42578125" defaultRowHeight="15" x14ac:dyDescent="0.25"/>
  <cols>
    <col min="1" max="1" width="6.7109375" style="91" hidden="1" customWidth="1"/>
    <col min="2" max="2" width="44.5703125" style="91" customWidth="1"/>
    <col min="3" max="3" width="11.85546875" style="91" customWidth="1"/>
    <col min="4" max="4" width="17.7109375" style="91" customWidth="1"/>
    <col min="5" max="5" width="15" style="91" customWidth="1"/>
    <col min="6" max="8" width="12.5703125" style="91" customWidth="1"/>
    <col min="9" max="16384" width="11.42578125" style="91"/>
  </cols>
  <sheetData>
    <row r="1" spans="1:8" s="110" customFormat="1" ht="15.75" x14ac:dyDescent="0.25">
      <c r="E1" s="1"/>
      <c r="F1" s="1"/>
      <c r="G1" s="1"/>
      <c r="H1" s="1"/>
    </row>
    <row r="2" spans="1:8" s="110" customFormat="1" ht="35.2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>
      <c r="B3" s="111"/>
      <c r="C3" s="111"/>
      <c r="D3" s="50"/>
      <c r="E3" s="50"/>
      <c r="F3" s="50"/>
      <c r="G3" s="50"/>
      <c r="H3" s="50"/>
    </row>
    <row r="4" spans="1:8" ht="31.5" customHeight="1" x14ac:dyDescent="0.3">
      <c r="A4" s="204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124"/>
      <c r="B5" s="53"/>
      <c r="C5" s="548"/>
      <c r="D5" s="548"/>
      <c r="E5" s="554"/>
      <c r="F5" s="551"/>
      <c r="G5" s="548"/>
      <c r="H5" s="545"/>
    </row>
    <row r="6" spans="1:8" ht="75.7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205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s="50" customFormat="1" ht="29.25" x14ac:dyDescent="0.25">
      <c r="A8" s="193">
        <v>1</v>
      </c>
      <c r="B8" s="254" t="s">
        <v>146</v>
      </c>
      <c r="C8" s="143"/>
      <c r="D8" s="143"/>
      <c r="E8" s="143"/>
      <c r="F8" s="143"/>
      <c r="G8" s="143"/>
      <c r="H8" s="143"/>
    </row>
    <row r="9" spans="1:8" x14ac:dyDescent="0.25">
      <c r="A9" s="124"/>
      <c r="B9" s="112" t="s">
        <v>5</v>
      </c>
      <c r="C9" s="113"/>
      <c r="D9" s="113"/>
      <c r="E9" s="89"/>
      <c r="F9" s="89"/>
      <c r="G9" s="89"/>
      <c r="H9" s="89"/>
    </row>
    <row r="10" spans="1:8" x14ac:dyDescent="0.25">
      <c r="A10" s="124"/>
      <c r="B10" s="114" t="s">
        <v>24</v>
      </c>
      <c r="C10" s="115">
        <v>340</v>
      </c>
      <c r="D10" s="115"/>
      <c r="E10" s="89">
        <v>680</v>
      </c>
      <c r="F10" s="160">
        <v>11</v>
      </c>
      <c r="G10" s="90">
        <f t="shared" ref="G10:G18" si="0">ROUND(H10/C10,0)</f>
        <v>22</v>
      </c>
      <c r="H10" s="89">
        <f t="shared" ref="H10:H18" si="1">E10*F10</f>
        <v>7480</v>
      </c>
    </row>
    <row r="11" spans="1:8" x14ac:dyDescent="0.25">
      <c r="A11" s="124"/>
      <c r="B11" s="114" t="s">
        <v>52</v>
      </c>
      <c r="C11" s="115">
        <v>340</v>
      </c>
      <c r="D11" s="115"/>
      <c r="E11" s="89">
        <v>297</v>
      </c>
      <c r="F11" s="160">
        <v>12</v>
      </c>
      <c r="G11" s="90">
        <f t="shared" si="0"/>
        <v>10</v>
      </c>
      <c r="H11" s="89">
        <f t="shared" si="1"/>
        <v>3564</v>
      </c>
    </row>
    <row r="12" spans="1:8" x14ac:dyDescent="0.25">
      <c r="A12" s="124"/>
      <c r="B12" s="114" t="s">
        <v>13</v>
      </c>
      <c r="C12" s="115">
        <v>340</v>
      </c>
      <c r="D12" s="115"/>
      <c r="E12" s="89">
        <v>660</v>
      </c>
      <c r="F12" s="160">
        <v>9</v>
      </c>
      <c r="G12" s="90">
        <f t="shared" si="0"/>
        <v>17</v>
      </c>
      <c r="H12" s="89">
        <f t="shared" si="1"/>
        <v>5940</v>
      </c>
    </row>
    <row r="13" spans="1:8" x14ac:dyDescent="0.25">
      <c r="A13" s="124"/>
      <c r="B13" s="114" t="s">
        <v>53</v>
      </c>
      <c r="C13" s="115">
        <v>340</v>
      </c>
      <c r="D13" s="115"/>
      <c r="E13" s="89">
        <v>260</v>
      </c>
      <c r="F13" s="160">
        <v>12.4</v>
      </c>
      <c r="G13" s="90">
        <f t="shared" si="0"/>
        <v>9</v>
      </c>
      <c r="H13" s="89">
        <f t="shared" si="1"/>
        <v>3224</v>
      </c>
    </row>
    <row r="14" spans="1:8" s="4" customFormat="1" x14ac:dyDescent="0.25">
      <c r="A14" s="31"/>
      <c r="B14" s="13" t="s">
        <v>29</v>
      </c>
      <c r="C14" s="115">
        <v>270</v>
      </c>
      <c r="D14" s="115"/>
      <c r="E14" s="11">
        <v>319</v>
      </c>
      <c r="F14" s="540">
        <v>7</v>
      </c>
      <c r="G14" s="90">
        <f t="shared" si="0"/>
        <v>8</v>
      </c>
      <c r="H14" s="89">
        <f t="shared" si="1"/>
        <v>2233</v>
      </c>
    </row>
    <row r="15" spans="1:8" x14ac:dyDescent="0.25">
      <c r="A15" s="124"/>
      <c r="B15" s="114" t="s">
        <v>26</v>
      </c>
      <c r="C15" s="116">
        <v>340</v>
      </c>
      <c r="D15" s="116"/>
      <c r="E15" s="89">
        <v>270</v>
      </c>
      <c r="F15" s="160">
        <v>6.1</v>
      </c>
      <c r="G15" s="90">
        <f t="shared" si="0"/>
        <v>5</v>
      </c>
      <c r="H15" s="89">
        <f t="shared" si="1"/>
        <v>1647</v>
      </c>
    </row>
    <row r="16" spans="1:8" x14ac:dyDescent="0.25">
      <c r="A16" s="124"/>
      <c r="B16" s="114" t="s">
        <v>30</v>
      </c>
      <c r="C16" s="116">
        <v>300</v>
      </c>
      <c r="D16" s="116"/>
      <c r="E16" s="89">
        <v>180</v>
      </c>
      <c r="F16" s="160">
        <v>5.2</v>
      </c>
      <c r="G16" s="90">
        <f t="shared" si="0"/>
        <v>3</v>
      </c>
      <c r="H16" s="89">
        <f t="shared" si="1"/>
        <v>936</v>
      </c>
    </row>
    <row r="17" spans="1:8" x14ac:dyDescent="0.25">
      <c r="A17" s="124"/>
      <c r="B17" s="114" t="s">
        <v>27</v>
      </c>
      <c r="C17" s="116">
        <v>340</v>
      </c>
      <c r="D17" s="116"/>
      <c r="E17" s="37">
        <f>85-16</f>
        <v>69</v>
      </c>
      <c r="F17" s="279">
        <v>8</v>
      </c>
      <c r="G17" s="90">
        <f t="shared" si="0"/>
        <v>2</v>
      </c>
      <c r="H17" s="89">
        <f t="shared" si="1"/>
        <v>552</v>
      </c>
    </row>
    <row r="18" spans="1:8" x14ac:dyDescent="0.25">
      <c r="A18" s="124"/>
      <c r="B18" s="114" t="s">
        <v>28</v>
      </c>
      <c r="C18" s="116">
        <v>320</v>
      </c>
      <c r="D18" s="116"/>
      <c r="E18" s="89">
        <v>284</v>
      </c>
      <c r="F18" s="160">
        <v>9</v>
      </c>
      <c r="G18" s="90">
        <f t="shared" si="0"/>
        <v>8</v>
      </c>
      <c r="H18" s="89">
        <f t="shared" si="1"/>
        <v>2556</v>
      </c>
    </row>
    <row r="19" spans="1:8" s="87" customFormat="1" ht="18" customHeight="1" x14ac:dyDescent="0.25">
      <c r="A19" s="196"/>
      <c r="B19" s="117" t="s">
        <v>6</v>
      </c>
      <c r="C19" s="116"/>
      <c r="D19" s="116"/>
      <c r="E19" s="118">
        <f>SUM(E10:E18)</f>
        <v>3019</v>
      </c>
      <c r="F19" s="161">
        <f>H19/E19</f>
        <v>9.3183173236170909</v>
      </c>
      <c r="G19" s="118">
        <f>SUM(G10:G18)</f>
        <v>84</v>
      </c>
      <c r="H19" s="118">
        <f>SUM(H10:H18)</f>
        <v>28132</v>
      </c>
    </row>
    <row r="20" spans="1:8" x14ac:dyDescent="0.25">
      <c r="A20" s="124"/>
      <c r="B20" s="119" t="s">
        <v>7</v>
      </c>
      <c r="C20" s="120"/>
      <c r="D20" s="309"/>
      <c r="E20" s="211"/>
      <c r="F20" s="211"/>
      <c r="G20" s="211"/>
      <c r="H20" s="211"/>
    </row>
    <row r="21" spans="1:8" x14ac:dyDescent="0.25">
      <c r="A21" s="124"/>
      <c r="B21" s="20" t="s">
        <v>89</v>
      </c>
      <c r="C21" s="86"/>
      <c r="D21" s="86"/>
      <c r="E21" s="92">
        <f>E22+E23+E24+E25</f>
        <v>9350</v>
      </c>
      <c r="F21" s="211"/>
      <c r="G21" s="211"/>
      <c r="H21" s="211"/>
    </row>
    <row r="22" spans="1:8" x14ac:dyDescent="0.25">
      <c r="A22" s="124"/>
      <c r="B22" s="20" t="s">
        <v>105</v>
      </c>
      <c r="C22" s="86"/>
      <c r="D22" s="86"/>
      <c r="E22" s="92"/>
      <c r="F22" s="211"/>
      <c r="G22" s="211"/>
      <c r="H22" s="211"/>
    </row>
    <row r="23" spans="1:8" ht="30" x14ac:dyDescent="0.25">
      <c r="A23" s="124"/>
      <c r="B23" s="20" t="s">
        <v>124</v>
      </c>
      <c r="C23" s="86"/>
      <c r="D23" s="86"/>
      <c r="E23" s="92">
        <v>200</v>
      </c>
      <c r="F23" s="211"/>
      <c r="G23" s="211"/>
      <c r="H23" s="211"/>
    </row>
    <row r="24" spans="1:8" ht="30" x14ac:dyDescent="0.25">
      <c r="A24" s="124"/>
      <c r="B24" s="20" t="s">
        <v>125</v>
      </c>
      <c r="C24" s="86"/>
      <c r="D24" s="86"/>
      <c r="E24" s="92">
        <v>150</v>
      </c>
      <c r="F24" s="211"/>
      <c r="G24" s="211"/>
      <c r="H24" s="211"/>
    </row>
    <row r="25" spans="1:8" x14ac:dyDescent="0.25">
      <c r="A25" s="124"/>
      <c r="B25" s="20" t="s">
        <v>126</v>
      </c>
      <c r="C25" s="86"/>
      <c r="D25" s="86"/>
      <c r="E25" s="92">
        <v>9000</v>
      </c>
      <c r="F25" s="211"/>
      <c r="G25" s="211"/>
      <c r="H25" s="211"/>
    </row>
    <row r="26" spans="1:8" x14ac:dyDescent="0.25">
      <c r="A26" s="124"/>
      <c r="B26" s="26" t="s">
        <v>87</v>
      </c>
      <c r="C26" s="92"/>
      <c r="D26" s="92"/>
      <c r="E26" s="92">
        <v>33500</v>
      </c>
      <c r="F26" s="211"/>
      <c r="G26" s="211"/>
      <c r="H26" s="211"/>
    </row>
    <row r="27" spans="1:8" x14ac:dyDescent="0.25">
      <c r="A27" s="124"/>
      <c r="B27" s="288" t="s">
        <v>104</v>
      </c>
      <c r="C27" s="92"/>
      <c r="D27" s="92"/>
      <c r="E27" s="92">
        <v>19980</v>
      </c>
      <c r="F27" s="211"/>
      <c r="G27" s="211"/>
      <c r="H27" s="211"/>
    </row>
    <row r="28" spans="1:8" ht="16.5" customHeight="1" x14ac:dyDescent="0.25">
      <c r="A28" s="124"/>
      <c r="B28" s="21" t="s">
        <v>93</v>
      </c>
      <c r="C28" s="177"/>
      <c r="D28" s="177"/>
      <c r="E28" s="86">
        <f>E21+ROUND(E26*3.2,0)</f>
        <v>116550</v>
      </c>
      <c r="F28" s="211"/>
      <c r="G28" s="211"/>
      <c r="H28" s="211"/>
    </row>
    <row r="29" spans="1:8" x14ac:dyDescent="0.25">
      <c r="A29" s="124"/>
      <c r="B29" s="19" t="s">
        <v>116</v>
      </c>
      <c r="C29" s="9"/>
      <c r="D29" s="301"/>
      <c r="E29" s="146"/>
      <c r="F29" s="211"/>
      <c r="G29" s="211"/>
      <c r="H29" s="211"/>
    </row>
    <row r="30" spans="1:8" x14ac:dyDescent="0.25">
      <c r="A30" s="124"/>
      <c r="B30" s="20" t="s">
        <v>89</v>
      </c>
      <c r="C30" s="9"/>
      <c r="D30" s="129"/>
      <c r="E30" s="146">
        <f>E31+E32+E37+E43+E44+E45+E46</f>
        <v>31607</v>
      </c>
      <c r="F30" s="211"/>
      <c r="G30" s="211"/>
      <c r="H30" s="211"/>
    </row>
    <row r="31" spans="1:8" x14ac:dyDescent="0.25">
      <c r="A31" s="124"/>
      <c r="B31" s="20" t="s">
        <v>105</v>
      </c>
      <c r="C31" s="9"/>
      <c r="D31" s="129"/>
      <c r="E31" s="146"/>
      <c r="F31" s="211"/>
      <c r="G31" s="211"/>
      <c r="H31" s="211"/>
    </row>
    <row r="32" spans="1:8" ht="30" customHeight="1" x14ac:dyDescent="0.25">
      <c r="A32" s="124"/>
      <c r="B32" s="20" t="s">
        <v>106</v>
      </c>
      <c r="C32" s="9"/>
      <c r="D32" s="129"/>
      <c r="E32" s="146">
        <f>E33+E34+E35+E36</f>
        <v>5567</v>
      </c>
      <c r="F32" s="211"/>
      <c r="G32" s="211"/>
      <c r="H32" s="211"/>
    </row>
    <row r="33" spans="1:8" ht="30" x14ac:dyDescent="0.25">
      <c r="A33" s="124"/>
      <c r="B33" s="20" t="s">
        <v>107</v>
      </c>
      <c r="C33" s="9"/>
      <c r="D33" s="92">
        <v>2709</v>
      </c>
      <c r="E33" s="92">
        <v>2709</v>
      </c>
      <c r="F33" s="211"/>
      <c r="G33" s="211"/>
      <c r="H33" s="211"/>
    </row>
    <row r="34" spans="1:8" ht="30" x14ac:dyDescent="0.25">
      <c r="A34" s="124"/>
      <c r="B34" s="20" t="s">
        <v>108</v>
      </c>
      <c r="C34" s="9"/>
      <c r="D34" s="86"/>
      <c r="E34" s="92">
        <v>826</v>
      </c>
      <c r="F34" s="211"/>
      <c r="G34" s="211"/>
      <c r="H34" s="211"/>
    </row>
    <row r="35" spans="1:8" ht="45" x14ac:dyDescent="0.25">
      <c r="A35" s="124"/>
      <c r="B35" s="20" t="s">
        <v>110</v>
      </c>
      <c r="C35" s="9"/>
      <c r="D35" s="92">
        <v>166</v>
      </c>
      <c r="E35" s="92">
        <v>1494</v>
      </c>
      <c r="F35" s="211"/>
      <c r="G35" s="211"/>
      <c r="H35" s="211"/>
    </row>
    <row r="36" spans="1:8" ht="30.75" customHeight="1" x14ac:dyDescent="0.25">
      <c r="A36" s="124"/>
      <c r="B36" s="20" t="s">
        <v>109</v>
      </c>
      <c r="C36" s="9"/>
      <c r="D36" s="92">
        <v>60</v>
      </c>
      <c r="E36" s="92">
        <v>538</v>
      </c>
      <c r="F36" s="211"/>
      <c r="G36" s="211"/>
      <c r="H36" s="211"/>
    </row>
    <row r="37" spans="1:8" ht="33.75" customHeight="1" x14ac:dyDescent="0.25">
      <c r="A37" s="124"/>
      <c r="B37" s="20" t="s">
        <v>127</v>
      </c>
      <c r="C37" s="9"/>
      <c r="D37" s="129"/>
      <c r="E37" s="146">
        <f>E38+E39+E40+E41+E42</f>
        <v>26040</v>
      </c>
      <c r="F37" s="211"/>
      <c r="G37" s="211"/>
      <c r="H37" s="211"/>
    </row>
    <row r="38" spans="1:8" ht="30" x14ac:dyDescent="0.25">
      <c r="A38" s="124"/>
      <c r="B38" s="20" t="s">
        <v>128</v>
      </c>
      <c r="C38" s="9"/>
      <c r="D38" s="86"/>
      <c r="E38" s="92">
        <v>720</v>
      </c>
      <c r="F38" s="211"/>
      <c r="G38" s="211"/>
      <c r="H38" s="211"/>
    </row>
    <row r="39" spans="1:8" ht="60" x14ac:dyDescent="0.25">
      <c r="A39" s="124"/>
      <c r="B39" s="20" t="s">
        <v>129</v>
      </c>
      <c r="C39" s="9"/>
      <c r="D39" s="92">
        <v>4450</v>
      </c>
      <c r="E39" s="92">
        <v>18720</v>
      </c>
      <c r="F39" s="211"/>
      <c r="G39" s="211"/>
      <c r="H39" s="211"/>
    </row>
    <row r="40" spans="1:8" ht="45" x14ac:dyDescent="0.25">
      <c r="A40" s="124"/>
      <c r="B40" s="20" t="s">
        <v>130</v>
      </c>
      <c r="C40" s="9"/>
      <c r="D40" s="92">
        <v>1550</v>
      </c>
      <c r="E40" s="92">
        <v>2320</v>
      </c>
      <c r="F40" s="211"/>
      <c r="G40" s="211"/>
      <c r="H40" s="211"/>
    </row>
    <row r="41" spans="1:8" ht="30" x14ac:dyDescent="0.25">
      <c r="A41" s="124"/>
      <c r="B41" s="20" t="s">
        <v>131</v>
      </c>
      <c r="C41" s="9"/>
      <c r="D41" s="92">
        <v>480</v>
      </c>
      <c r="E41" s="92">
        <v>3680</v>
      </c>
      <c r="F41" s="211"/>
      <c r="G41" s="211"/>
      <c r="H41" s="211"/>
    </row>
    <row r="42" spans="1:8" ht="30" x14ac:dyDescent="0.25">
      <c r="A42" s="124"/>
      <c r="B42" s="20" t="s">
        <v>132</v>
      </c>
      <c r="C42" s="9"/>
      <c r="D42" s="92">
        <v>600</v>
      </c>
      <c r="E42" s="92">
        <v>600</v>
      </c>
      <c r="F42" s="211"/>
      <c r="G42" s="211"/>
      <c r="H42" s="211"/>
    </row>
    <row r="43" spans="1:8" ht="30.75" customHeight="1" x14ac:dyDescent="0.25">
      <c r="A43" s="124"/>
      <c r="B43" s="20" t="s">
        <v>133</v>
      </c>
      <c r="C43" s="9"/>
      <c r="D43" s="129"/>
      <c r="E43" s="146"/>
      <c r="F43" s="211"/>
      <c r="G43" s="211"/>
      <c r="H43" s="211"/>
    </row>
    <row r="44" spans="1:8" ht="30" x14ac:dyDescent="0.25">
      <c r="A44" s="124"/>
      <c r="B44" s="20" t="s">
        <v>134</v>
      </c>
      <c r="C44" s="9"/>
      <c r="D44" s="129"/>
      <c r="E44" s="146"/>
      <c r="F44" s="211"/>
      <c r="G44" s="211"/>
      <c r="H44" s="211"/>
    </row>
    <row r="45" spans="1:8" ht="30" x14ac:dyDescent="0.25">
      <c r="A45" s="124"/>
      <c r="B45" s="20" t="s">
        <v>135</v>
      </c>
      <c r="C45" s="9"/>
      <c r="D45" s="129"/>
      <c r="E45" s="146"/>
      <c r="F45" s="211"/>
      <c r="G45" s="211"/>
      <c r="H45" s="211"/>
    </row>
    <row r="46" spans="1:8" x14ac:dyDescent="0.25">
      <c r="A46" s="124"/>
      <c r="B46" s="20" t="s">
        <v>136</v>
      </c>
      <c r="C46" s="9"/>
      <c r="D46" s="129"/>
      <c r="E46" s="146"/>
      <c r="F46" s="211"/>
      <c r="G46" s="211"/>
      <c r="H46" s="211"/>
    </row>
    <row r="47" spans="1:8" x14ac:dyDescent="0.25">
      <c r="A47" s="124"/>
      <c r="B47" s="26" t="s">
        <v>87</v>
      </c>
      <c r="C47" s="9"/>
      <c r="D47" s="301"/>
      <c r="E47" s="146"/>
      <c r="F47" s="211"/>
      <c r="G47" s="211"/>
      <c r="H47" s="211"/>
    </row>
    <row r="48" spans="1:8" x14ac:dyDescent="0.25">
      <c r="A48" s="124"/>
      <c r="B48" s="288" t="s">
        <v>104</v>
      </c>
      <c r="C48" s="9"/>
      <c r="D48" s="301"/>
      <c r="E48" s="146"/>
      <c r="F48" s="211"/>
      <c r="G48" s="211"/>
      <c r="H48" s="211"/>
    </row>
    <row r="49" spans="1:8" ht="30" x14ac:dyDescent="0.25">
      <c r="A49" s="124"/>
      <c r="B49" s="26" t="s">
        <v>88</v>
      </c>
      <c r="C49" s="9"/>
      <c r="D49" s="301"/>
      <c r="E49" s="146">
        <v>9790</v>
      </c>
      <c r="F49" s="211"/>
      <c r="G49" s="211"/>
      <c r="H49" s="211"/>
    </row>
    <row r="50" spans="1:8" ht="15" customHeight="1" x14ac:dyDescent="0.25">
      <c r="A50" s="124"/>
      <c r="B50" s="26" t="s">
        <v>118</v>
      </c>
      <c r="C50" s="9"/>
      <c r="D50" s="301"/>
      <c r="E50" s="146"/>
      <c r="F50" s="211"/>
      <c r="G50" s="211"/>
      <c r="H50" s="211"/>
    </row>
    <row r="51" spans="1:8" ht="14.25" customHeight="1" x14ac:dyDescent="0.25">
      <c r="A51" s="124"/>
      <c r="B51" s="331" t="s">
        <v>151</v>
      </c>
      <c r="C51" s="9"/>
      <c r="D51" s="301"/>
      <c r="E51" s="146"/>
      <c r="F51" s="211"/>
      <c r="G51" s="211"/>
      <c r="H51" s="211"/>
    </row>
    <row r="52" spans="1:8" x14ac:dyDescent="0.25">
      <c r="A52" s="124"/>
      <c r="B52" s="21" t="s">
        <v>115</v>
      </c>
      <c r="C52" s="9"/>
      <c r="D52" s="301"/>
      <c r="E52" s="130">
        <f>E30+ROUND(E47*3.2,0)+E49</f>
        <v>41397</v>
      </c>
      <c r="F52" s="211"/>
      <c r="G52" s="211"/>
      <c r="H52" s="211"/>
    </row>
    <row r="53" spans="1:8" ht="15" customHeight="1" x14ac:dyDescent="0.25">
      <c r="A53" s="124"/>
      <c r="B53" s="290" t="s">
        <v>114</v>
      </c>
      <c r="C53" s="9"/>
      <c r="D53" s="301"/>
      <c r="E53" s="130">
        <f>E28+E52</f>
        <v>157947</v>
      </c>
      <c r="F53" s="211"/>
      <c r="G53" s="211"/>
      <c r="H53" s="211"/>
    </row>
    <row r="54" spans="1:8" s="50" customFormat="1" x14ac:dyDescent="0.25">
      <c r="A54" s="124"/>
      <c r="B54" s="121" t="s">
        <v>8</v>
      </c>
      <c r="C54" s="27"/>
      <c r="D54" s="222"/>
      <c r="E54" s="220"/>
      <c r="F54" s="220"/>
      <c r="G54" s="220"/>
      <c r="H54" s="220"/>
    </row>
    <row r="55" spans="1:8" s="50" customFormat="1" x14ac:dyDescent="0.25">
      <c r="A55" s="124"/>
      <c r="B55" s="108" t="s">
        <v>96</v>
      </c>
      <c r="C55" s="27"/>
      <c r="D55" s="222"/>
      <c r="E55" s="220"/>
      <c r="F55" s="220"/>
      <c r="G55" s="220"/>
      <c r="H55" s="220"/>
    </row>
    <row r="56" spans="1:8" s="50" customFormat="1" x14ac:dyDescent="0.25">
      <c r="A56" s="124"/>
      <c r="B56" s="68" t="s">
        <v>24</v>
      </c>
      <c r="C56" s="27">
        <v>300</v>
      </c>
      <c r="D56" s="27"/>
      <c r="E56" s="92">
        <v>445</v>
      </c>
      <c r="F56" s="280">
        <v>11</v>
      </c>
      <c r="G56" s="90">
        <f>ROUND(H56/C56,0)</f>
        <v>16</v>
      </c>
      <c r="H56" s="27">
        <f>E56*F56</f>
        <v>4895</v>
      </c>
    </row>
    <row r="57" spans="1:8" s="50" customFormat="1" x14ac:dyDescent="0.25">
      <c r="A57" s="124"/>
      <c r="B57" s="68" t="s">
        <v>52</v>
      </c>
      <c r="C57" s="27">
        <v>300</v>
      </c>
      <c r="D57" s="27"/>
      <c r="E57" s="92">
        <v>20</v>
      </c>
      <c r="F57" s="280">
        <v>11</v>
      </c>
      <c r="G57" s="92">
        <f>ROUND(H57/C57,0)</f>
        <v>1</v>
      </c>
      <c r="H57" s="27">
        <f>E57*F57</f>
        <v>220</v>
      </c>
    </row>
    <row r="58" spans="1:8" s="50" customFormat="1" x14ac:dyDescent="0.25">
      <c r="A58" s="124"/>
      <c r="B58" s="68" t="s">
        <v>26</v>
      </c>
      <c r="C58" s="27">
        <v>300</v>
      </c>
      <c r="D58" s="27"/>
      <c r="E58" s="92">
        <v>40</v>
      </c>
      <c r="F58" s="280">
        <v>6.1</v>
      </c>
      <c r="G58" s="92">
        <f>ROUND(H58/C58,0)</f>
        <v>1</v>
      </c>
      <c r="H58" s="27">
        <f>E58*F58</f>
        <v>244</v>
      </c>
    </row>
    <row r="59" spans="1:8" s="50" customFormat="1" x14ac:dyDescent="0.25">
      <c r="A59" s="124"/>
      <c r="B59" s="68" t="s">
        <v>28</v>
      </c>
      <c r="C59" s="27">
        <v>300</v>
      </c>
      <c r="D59" s="27"/>
      <c r="E59" s="27">
        <v>35</v>
      </c>
      <c r="F59" s="81">
        <v>10</v>
      </c>
      <c r="G59" s="92">
        <f>ROUND(H59/C59,0)</f>
        <v>1</v>
      </c>
      <c r="H59" s="27">
        <f>E59*F59</f>
        <v>350</v>
      </c>
    </row>
    <row r="60" spans="1:8" s="50" customFormat="1" x14ac:dyDescent="0.25">
      <c r="A60" s="124"/>
      <c r="B60" s="121" t="s">
        <v>10</v>
      </c>
      <c r="C60" s="334"/>
      <c r="D60" s="334"/>
      <c r="E60" s="221">
        <f>E56+E57+E58+E59</f>
        <v>540</v>
      </c>
      <c r="F60" s="212">
        <f>H60/E60</f>
        <v>10.572222222222223</v>
      </c>
      <c r="G60" s="221">
        <f>G56+G57+G58+G59</f>
        <v>19</v>
      </c>
      <c r="H60" s="221">
        <f>H56+H57+H58+H59</f>
        <v>5709</v>
      </c>
    </row>
    <row r="61" spans="1:8" s="50" customFormat="1" x14ac:dyDescent="0.25">
      <c r="A61" s="124"/>
      <c r="B61" s="23" t="s">
        <v>63</v>
      </c>
      <c r="C61" s="334"/>
      <c r="D61" s="334"/>
      <c r="E61" s="221"/>
      <c r="F61" s="212"/>
      <c r="G61" s="221"/>
      <c r="H61" s="221"/>
    </row>
    <row r="62" spans="1:8" s="50" customFormat="1" x14ac:dyDescent="0.25">
      <c r="A62" s="124"/>
      <c r="B62" s="232" t="s">
        <v>97</v>
      </c>
      <c r="C62" s="27">
        <v>240</v>
      </c>
      <c r="D62" s="27"/>
      <c r="E62" s="92">
        <v>320</v>
      </c>
      <c r="F62" s="280">
        <v>8</v>
      </c>
      <c r="G62" s="92">
        <f>ROUND(H62/C62,0)</f>
        <v>11</v>
      </c>
      <c r="H62" s="27">
        <f>E62*F62</f>
        <v>2560</v>
      </c>
    </row>
    <row r="63" spans="1:8" s="50" customFormat="1" x14ac:dyDescent="0.25">
      <c r="A63" s="124"/>
      <c r="B63" s="88" t="s">
        <v>98</v>
      </c>
      <c r="C63" s="27"/>
      <c r="D63" s="222"/>
      <c r="E63" s="335">
        <f>E62</f>
        <v>320</v>
      </c>
      <c r="F63" s="212">
        <f t="shared" ref="F63:H63" si="2">F62</f>
        <v>8</v>
      </c>
      <c r="G63" s="335">
        <f t="shared" si="2"/>
        <v>11</v>
      </c>
      <c r="H63" s="335">
        <f t="shared" si="2"/>
        <v>2560</v>
      </c>
    </row>
    <row r="64" spans="1:8" ht="19.5" customHeight="1" x14ac:dyDescent="0.25">
      <c r="A64" s="124"/>
      <c r="B64" s="25" t="s">
        <v>84</v>
      </c>
      <c r="C64" s="14"/>
      <c r="D64" s="336"/>
      <c r="E64" s="220">
        <f>E60+E63</f>
        <v>860</v>
      </c>
      <c r="F64" s="212">
        <f>H64/E64</f>
        <v>9.6151162790697668</v>
      </c>
      <c r="G64" s="220">
        <f>G60+G63</f>
        <v>30</v>
      </c>
      <c r="H64" s="220">
        <f t="shared" ref="H64" si="3">H60+H63</f>
        <v>8269</v>
      </c>
    </row>
    <row r="65" spans="1:184" ht="18.75" customHeight="1" x14ac:dyDescent="0.25">
      <c r="A65" s="124"/>
      <c r="B65" s="25" t="s">
        <v>145</v>
      </c>
      <c r="C65" s="41"/>
      <c r="D65" s="41"/>
      <c r="E65" s="47">
        <f>E66+E68</f>
        <v>6765</v>
      </c>
      <c r="F65" s="27"/>
      <c r="G65" s="92"/>
      <c r="H65" s="27"/>
    </row>
    <row r="66" spans="1:184" s="4" customFormat="1" x14ac:dyDescent="0.25">
      <c r="A66" s="321"/>
      <c r="B66" s="322" t="s">
        <v>140</v>
      </c>
      <c r="C66" s="318"/>
      <c r="D66" s="318"/>
      <c r="E66" s="318">
        <f>E67</f>
        <v>6755</v>
      </c>
      <c r="F66" s="318"/>
      <c r="G66" s="318"/>
      <c r="H66" s="318"/>
    </row>
    <row r="67" spans="1:184" s="4" customFormat="1" x14ac:dyDescent="0.25">
      <c r="A67" s="321"/>
      <c r="B67" s="324" t="s">
        <v>141</v>
      </c>
      <c r="C67" s="318"/>
      <c r="D67" s="318"/>
      <c r="E67" s="318">
        <v>6755</v>
      </c>
      <c r="F67" s="318"/>
      <c r="G67" s="318"/>
      <c r="H67" s="318"/>
    </row>
    <row r="68" spans="1:184" s="4" customFormat="1" x14ac:dyDescent="0.25">
      <c r="A68" s="321"/>
      <c r="B68" s="322" t="s">
        <v>142</v>
      </c>
      <c r="C68" s="318"/>
      <c r="D68" s="318"/>
      <c r="E68" s="318">
        <f>E69+E70</f>
        <v>10</v>
      </c>
      <c r="F68" s="318"/>
      <c r="G68" s="318"/>
      <c r="H68" s="318"/>
    </row>
    <row r="69" spans="1:184" s="4" customFormat="1" ht="30" x14ac:dyDescent="0.25">
      <c r="A69" s="321"/>
      <c r="B69" s="325" t="s">
        <v>143</v>
      </c>
      <c r="C69" s="318"/>
      <c r="D69" s="318"/>
      <c r="E69" s="318">
        <v>10</v>
      </c>
      <c r="F69" s="318"/>
      <c r="G69" s="318"/>
      <c r="H69" s="318"/>
    </row>
    <row r="70" spans="1:184" s="4" customFormat="1" ht="15.75" thickBot="1" x14ac:dyDescent="0.3">
      <c r="A70" s="321"/>
      <c r="B70" s="326" t="s">
        <v>144</v>
      </c>
      <c r="C70" s="327"/>
      <c r="D70" s="327"/>
      <c r="E70" s="327"/>
      <c r="F70" s="327"/>
      <c r="G70" s="327"/>
      <c r="H70" s="327"/>
    </row>
    <row r="71" spans="1:184" s="50" customFormat="1" ht="15.75" thickBot="1" x14ac:dyDescent="0.3">
      <c r="A71" s="205"/>
      <c r="B71" s="140" t="s">
        <v>11</v>
      </c>
      <c r="C71" s="229"/>
      <c r="D71" s="310"/>
      <c r="E71" s="230"/>
      <c r="F71" s="230"/>
      <c r="G71" s="230"/>
      <c r="H71" s="230"/>
    </row>
    <row r="72" spans="1:184" s="50" customFormat="1" x14ac:dyDescent="0.25">
      <c r="B72" s="91"/>
      <c r="C72" s="91"/>
      <c r="D72" s="91"/>
      <c r="E72" s="91"/>
      <c r="F72" s="91"/>
      <c r="G72" s="91"/>
      <c r="H72" s="91"/>
    </row>
    <row r="73" spans="1:184" x14ac:dyDescent="0.25"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  <c r="FP73" s="50"/>
      <c r="FQ73" s="50"/>
      <c r="FR73" s="50"/>
      <c r="FS73" s="50"/>
      <c r="FT73" s="50"/>
      <c r="FU73" s="50"/>
      <c r="FV73" s="50"/>
      <c r="FW73" s="50"/>
      <c r="FX73" s="50"/>
      <c r="FY73" s="50"/>
      <c r="FZ73" s="50"/>
      <c r="GA73" s="50"/>
      <c r="GB73" s="50"/>
    </row>
    <row r="74" spans="1:184" x14ac:dyDescent="0.25"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</row>
    <row r="75" spans="1:184" x14ac:dyDescent="0.25"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  <c r="FP75" s="50"/>
      <c r="FQ75" s="50"/>
      <c r="FR75" s="50"/>
      <c r="FS75" s="50"/>
      <c r="FT75" s="50"/>
      <c r="FU75" s="50"/>
      <c r="FV75" s="50"/>
      <c r="FW75" s="50"/>
      <c r="FX75" s="50"/>
      <c r="FY75" s="50"/>
      <c r="FZ75" s="50"/>
      <c r="GA75" s="50"/>
      <c r="GB75" s="50"/>
    </row>
    <row r="76" spans="1:184" x14ac:dyDescent="0.25"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</row>
    <row r="77" spans="1:184" x14ac:dyDescent="0.25"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  <c r="FP77" s="50"/>
      <c r="FQ77" s="50"/>
      <c r="FR77" s="50"/>
      <c r="FS77" s="50"/>
      <c r="FT77" s="50"/>
      <c r="FU77" s="50"/>
      <c r="FV77" s="50"/>
      <c r="FW77" s="50"/>
      <c r="FX77" s="50"/>
      <c r="FY77" s="50"/>
      <c r="FZ77" s="50"/>
      <c r="GA77" s="50"/>
      <c r="GB77" s="50"/>
    </row>
    <row r="78" spans="1:184" x14ac:dyDescent="0.25"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</row>
    <row r="79" spans="1:184" x14ac:dyDescent="0.25"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  <c r="FP79" s="50"/>
      <c r="FQ79" s="50"/>
      <c r="FR79" s="50"/>
      <c r="FS79" s="50"/>
      <c r="FT79" s="50"/>
      <c r="FU79" s="50"/>
      <c r="FV79" s="50"/>
      <c r="FW79" s="50"/>
      <c r="FX79" s="50"/>
      <c r="FY79" s="50"/>
      <c r="FZ79" s="50"/>
      <c r="GA79" s="50"/>
      <c r="GB79" s="50"/>
    </row>
    <row r="80" spans="1:184" x14ac:dyDescent="0.25"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J70"/>
  <sheetViews>
    <sheetView view="pageBreakPreview" zoomScale="75" zoomScaleNormal="90" zoomScaleSheetLayoutView="7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F65" sqref="F65"/>
    </sheetView>
  </sheetViews>
  <sheetFormatPr defaultColWidth="16.7109375" defaultRowHeight="15" customHeight="1" x14ac:dyDescent="0.25"/>
  <cols>
    <col min="1" max="1" width="0" style="4" hidden="1" customWidth="1"/>
    <col min="2" max="2" width="44.28515625" style="4" customWidth="1"/>
    <col min="3" max="3" width="16.7109375" style="4"/>
    <col min="4" max="4" width="18" style="4" customWidth="1"/>
    <col min="5" max="16384" width="16.7109375" style="4"/>
  </cols>
  <sheetData>
    <row r="2" spans="1:8" s="1" customFormat="1" ht="37.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" customHeight="1" thickBot="1" x14ac:dyDescent="0.3"/>
    <row r="4" spans="1:8" ht="33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49.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" customHeight="1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33" customHeight="1" x14ac:dyDescent="0.25">
      <c r="A8" s="193">
        <v>1</v>
      </c>
      <c r="B8" s="255" t="s">
        <v>147</v>
      </c>
      <c r="C8" s="247"/>
      <c r="D8" s="247"/>
      <c r="E8" s="173"/>
      <c r="F8" s="173"/>
      <c r="G8" s="173"/>
      <c r="H8" s="173"/>
    </row>
    <row r="9" spans="1:8" ht="15" customHeight="1" x14ac:dyDescent="0.25">
      <c r="A9" s="31"/>
      <c r="B9" s="12" t="s">
        <v>5</v>
      </c>
      <c r="C9" s="231"/>
      <c r="D9" s="231"/>
      <c r="E9" s="92"/>
      <c r="F9" s="92"/>
      <c r="G9" s="92"/>
      <c r="H9" s="92"/>
    </row>
    <row r="10" spans="1:8" ht="15" customHeight="1" x14ac:dyDescent="0.25">
      <c r="A10" s="31"/>
      <c r="B10" s="13" t="s">
        <v>24</v>
      </c>
      <c r="C10" s="231">
        <v>340</v>
      </c>
      <c r="D10" s="231"/>
      <c r="E10" s="92">
        <v>700</v>
      </c>
      <c r="F10" s="81">
        <v>11</v>
      </c>
      <c r="G10" s="95">
        <f t="shared" ref="G10:G16" si="0">ROUND(H10/C10,0)</f>
        <v>23</v>
      </c>
      <c r="H10" s="92">
        <f t="shared" ref="H10:H16" si="1">ROUND(E10*F10,0)</f>
        <v>7700</v>
      </c>
    </row>
    <row r="11" spans="1:8" ht="15" customHeight="1" x14ac:dyDescent="0.25">
      <c r="A11" s="31"/>
      <c r="B11" s="13" t="s">
        <v>13</v>
      </c>
      <c r="C11" s="231">
        <v>340</v>
      </c>
      <c r="D11" s="231"/>
      <c r="E11" s="92">
        <v>797</v>
      </c>
      <c r="F11" s="81">
        <v>9</v>
      </c>
      <c r="G11" s="95">
        <f t="shared" si="0"/>
        <v>21</v>
      </c>
      <c r="H11" s="92">
        <f t="shared" si="1"/>
        <v>7173</v>
      </c>
    </row>
    <row r="12" spans="1:8" ht="15" customHeight="1" x14ac:dyDescent="0.25">
      <c r="A12" s="31"/>
      <c r="B12" s="13" t="s">
        <v>28</v>
      </c>
      <c r="C12" s="231">
        <v>320</v>
      </c>
      <c r="D12" s="231"/>
      <c r="E12" s="92">
        <v>300</v>
      </c>
      <c r="F12" s="81">
        <v>9</v>
      </c>
      <c r="G12" s="95">
        <f t="shared" si="0"/>
        <v>8</v>
      </c>
      <c r="H12" s="92">
        <f t="shared" si="1"/>
        <v>2700</v>
      </c>
    </row>
    <row r="13" spans="1:8" ht="15" customHeight="1" x14ac:dyDescent="0.25">
      <c r="A13" s="31"/>
      <c r="B13" s="13" t="s">
        <v>30</v>
      </c>
      <c r="C13" s="231">
        <v>300</v>
      </c>
      <c r="D13" s="231"/>
      <c r="E13" s="92">
        <v>210</v>
      </c>
      <c r="F13" s="81">
        <v>5.2</v>
      </c>
      <c r="G13" s="95">
        <f t="shared" si="0"/>
        <v>4</v>
      </c>
      <c r="H13" s="92">
        <f t="shared" si="1"/>
        <v>1092</v>
      </c>
    </row>
    <row r="14" spans="1:8" ht="15" customHeight="1" x14ac:dyDescent="0.25">
      <c r="A14" s="31"/>
      <c r="B14" s="13" t="s">
        <v>48</v>
      </c>
      <c r="C14" s="231">
        <v>340</v>
      </c>
      <c r="D14" s="231"/>
      <c r="E14" s="92">
        <v>145</v>
      </c>
      <c r="F14" s="15">
        <v>8</v>
      </c>
      <c r="G14" s="95">
        <f t="shared" si="0"/>
        <v>3</v>
      </c>
      <c r="H14" s="92">
        <f t="shared" si="1"/>
        <v>1160</v>
      </c>
    </row>
    <row r="15" spans="1:8" ht="15" customHeight="1" x14ac:dyDescent="0.25">
      <c r="A15" s="31"/>
      <c r="B15" s="13" t="s">
        <v>26</v>
      </c>
      <c r="C15" s="231">
        <v>340</v>
      </c>
      <c r="D15" s="231"/>
      <c r="E15" s="92">
        <v>340</v>
      </c>
      <c r="F15" s="81">
        <v>6.1</v>
      </c>
      <c r="G15" s="95">
        <f t="shared" si="0"/>
        <v>6</v>
      </c>
      <c r="H15" s="92">
        <f t="shared" si="1"/>
        <v>2074</v>
      </c>
    </row>
    <row r="16" spans="1:8" ht="15" customHeight="1" x14ac:dyDescent="0.25">
      <c r="A16" s="31"/>
      <c r="B16" s="13" t="s">
        <v>29</v>
      </c>
      <c r="C16" s="231">
        <v>270</v>
      </c>
      <c r="D16" s="231"/>
      <c r="E16" s="92">
        <v>505</v>
      </c>
      <c r="F16" s="81">
        <v>8.1999999999999993</v>
      </c>
      <c r="G16" s="95">
        <f t="shared" si="0"/>
        <v>15</v>
      </c>
      <c r="H16" s="92">
        <f t="shared" si="1"/>
        <v>4141</v>
      </c>
    </row>
    <row r="17" spans="1:10" ht="15" customHeight="1" x14ac:dyDescent="0.25">
      <c r="A17" s="31"/>
      <c r="B17" s="82" t="s">
        <v>6</v>
      </c>
      <c r="C17" s="86"/>
      <c r="D17" s="86"/>
      <c r="E17" s="86">
        <f>SUM(E10:E16)</f>
        <v>2997</v>
      </c>
      <c r="F17" s="165">
        <f>H17/E17</f>
        <v>8.6886886886886892</v>
      </c>
      <c r="G17" s="86">
        <f>SUM(G10:G16)</f>
        <v>80</v>
      </c>
      <c r="H17" s="86">
        <f>SUM(H10:H16)</f>
        <v>26040</v>
      </c>
    </row>
    <row r="18" spans="1:10" s="48" customFormat="1" ht="16.5" customHeight="1" x14ac:dyDescent="0.25">
      <c r="A18" s="34"/>
      <c r="B18" s="298" t="s">
        <v>7</v>
      </c>
      <c r="C18" s="92"/>
      <c r="D18" s="92"/>
      <c r="E18" s="92"/>
      <c r="F18" s="92"/>
      <c r="G18" s="92"/>
      <c r="H18" s="92"/>
    </row>
    <row r="19" spans="1:10" s="48" customFormat="1" ht="15" customHeight="1" x14ac:dyDescent="0.25">
      <c r="A19" s="34"/>
      <c r="B19" s="20" t="s">
        <v>89</v>
      </c>
      <c r="C19" s="86"/>
      <c r="D19" s="86"/>
      <c r="E19" s="92">
        <f>E20+E21+E22+E23</f>
        <v>15266</v>
      </c>
      <c r="F19" s="92"/>
      <c r="G19" s="92"/>
      <c r="H19" s="92"/>
    </row>
    <row r="20" spans="1:10" s="48" customFormat="1" ht="15" customHeight="1" x14ac:dyDescent="0.25">
      <c r="A20" s="34"/>
      <c r="B20" s="20" t="s">
        <v>105</v>
      </c>
      <c r="C20" s="86"/>
      <c r="D20" s="86"/>
      <c r="E20" s="92"/>
      <c r="F20" s="92"/>
      <c r="G20" s="92"/>
      <c r="H20" s="92"/>
    </row>
    <row r="21" spans="1:10" s="48" customFormat="1" ht="33" customHeight="1" x14ac:dyDescent="0.25">
      <c r="A21" s="34"/>
      <c r="B21" s="20" t="s">
        <v>111</v>
      </c>
      <c r="C21" s="86"/>
      <c r="D21" s="86"/>
      <c r="E21" s="92">
        <v>4290</v>
      </c>
      <c r="F21" s="92"/>
      <c r="G21" s="92"/>
      <c r="H21" s="92"/>
    </row>
    <row r="22" spans="1:10" s="48" customFormat="1" ht="46.5" customHeight="1" x14ac:dyDescent="0.25">
      <c r="A22" s="34"/>
      <c r="B22" s="20" t="s">
        <v>112</v>
      </c>
      <c r="C22" s="86"/>
      <c r="D22" s="86"/>
      <c r="E22" s="92">
        <v>100</v>
      </c>
      <c r="F22" s="92"/>
      <c r="G22" s="92"/>
      <c r="H22" s="92"/>
    </row>
    <row r="23" spans="1:10" s="48" customFormat="1" ht="22.5" customHeight="1" x14ac:dyDescent="0.25">
      <c r="A23" s="34"/>
      <c r="B23" s="20" t="s">
        <v>113</v>
      </c>
      <c r="C23" s="86"/>
      <c r="D23" s="86"/>
      <c r="E23" s="92">
        <v>10876</v>
      </c>
      <c r="F23" s="92"/>
      <c r="G23" s="92"/>
      <c r="H23" s="92"/>
      <c r="I23" s="313"/>
    </row>
    <row r="24" spans="1:10" s="48" customFormat="1" ht="15" customHeight="1" x14ac:dyDescent="0.25">
      <c r="A24" s="34"/>
      <c r="B24" s="26" t="s">
        <v>87</v>
      </c>
      <c r="C24" s="92"/>
      <c r="D24" s="92"/>
      <c r="E24" s="92">
        <v>28500</v>
      </c>
      <c r="F24" s="92"/>
      <c r="G24" s="92"/>
      <c r="H24" s="92"/>
    </row>
    <row r="25" spans="1:10" s="48" customFormat="1" ht="15" customHeight="1" x14ac:dyDescent="0.25">
      <c r="A25" s="34"/>
      <c r="B25" s="288" t="s">
        <v>104</v>
      </c>
      <c r="C25" s="92"/>
      <c r="D25" s="92"/>
      <c r="E25" s="92">
        <v>60000</v>
      </c>
      <c r="F25" s="92"/>
      <c r="G25" s="92"/>
      <c r="H25" s="92"/>
    </row>
    <row r="26" spans="1:10" s="48" customFormat="1" x14ac:dyDescent="0.25">
      <c r="A26" s="34"/>
      <c r="B26" s="21" t="s">
        <v>93</v>
      </c>
      <c r="C26" s="177"/>
      <c r="D26" s="177"/>
      <c r="E26" s="86">
        <f>E19+ROUND(E24*3.2,0)</f>
        <v>106466</v>
      </c>
      <c r="F26" s="92"/>
      <c r="G26" s="92"/>
      <c r="H26" s="92"/>
      <c r="J26" s="313"/>
    </row>
    <row r="27" spans="1:10" s="48" customFormat="1" ht="17.25" customHeight="1" x14ac:dyDescent="0.25">
      <c r="A27" s="34"/>
      <c r="B27" s="19" t="s">
        <v>116</v>
      </c>
      <c r="C27" s="9"/>
      <c r="D27" s="301"/>
      <c r="E27" s="146"/>
      <c r="F27" s="92"/>
      <c r="G27" s="92"/>
      <c r="H27" s="92"/>
      <c r="J27" s="313"/>
    </row>
    <row r="28" spans="1:10" s="48" customFormat="1" ht="18" customHeight="1" x14ac:dyDescent="0.25">
      <c r="A28" s="34"/>
      <c r="B28" s="20" t="s">
        <v>89</v>
      </c>
      <c r="C28" s="9"/>
      <c r="D28" s="129"/>
      <c r="E28" s="146">
        <f>E29+E30+E35+E41+E42+E43+E44</f>
        <v>10404</v>
      </c>
      <c r="F28" s="92"/>
      <c r="G28" s="92"/>
      <c r="H28" s="92"/>
      <c r="J28" s="313"/>
    </row>
    <row r="29" spans="1:10" s="48" customFormat="1" ht="15" customHeight="1" x14ac:dyDescent="0.25">
      <c r="A29" s="34"/>
      <c r="B29" s="20" t="s">
        <v>105</v>
      </c>
      <c r="C29" s="9"/>
      <c r="D29" s="129"/>
      <c r="E29" s="146"/>
      <c r="F29" s="92"/>
      <c r="G29" s="92"/>
      <c r="H29" s="92"/>
      <c r="J29" s="313"/>
    </row>
    <row r="30" spans="1:10" s="48" customFormat="1" ht="48" customHeight="1" x14ac:dyDescent="0.25">
      <c r="A30" s="34"/>
      <c r="B30" s="20" t="s">
        <v>106</v>
      </c>
      <c r="C30" s="9"/>
      <c r="D30" s="129"/>
      <c r="E30" s="146">
        <f>E31+E32+E33+E34</f>
        <v>4162</v>
      </c>
      <c r="F30" s="92"/>
      <c r="G30" s="92"/>
      <c r="H30" s="92"/>
      <c r="J30" s="313"/>
    </row>
    <row r="31" spans="1:10" s="48" customFormat="1" ht="38.25" customHeight="1" x14ac:dyDescent="0.25">
      <c r="A31" s="34"/>
      <c r="B31" s="20" t="s">
        <v>107</v>
      </c>
      <c r="C31" s="9"/>
      <c r="D31" s="92">
        <v>3022</v>
      </c>
      <c r="E31" s="92">
        <v>3022</v>
      </c>
      <c r="F31" s="92"/>
      <c r="G31" s="92"/>
      <c r="H31" s="92"/>
      <c r="J31" s="313"/>
    </row>
    <row r="32" spans="1:10" s="48" customFormat="1" ht="42" customHeight="1" x14ac:dyDescent="0.25">
      <c r="A32" s="34"/>
      <c r="B32" s="20" t="s">
        <v>108</v>
      </c>
      <c r="C32" s="9"/>
      <c r="D32" s="86"/>
      <c r="E32" s="92">
        <v>907</v>
      </c>
      <c r="F32" s="92"/>
      <c r="G32" s="92"/>
      <c r="H32" s="92"/>
      <c r="J32" s="313"/>
    </row>
    <row r="33" spans="1:10" s="48" customFormat="1" ht="54" customHeight="1" x14ac:dyDescent="0.25">
      <c r="A33" s="34"/>
      <c r="B33" s="20" t="s">
        <v>110</v>
      </c>
      <c r="C33" s="9"/>
      <c r="D33" s="92">
        <v>26</v>
      </c>
      <c r="E33" s="92">
        <v>233</v>
      </c>
      <c r="F33" s="92"/>
      <c r="G33" s="92"/>
      <c r="H33" s="92"/>
      <c r="J33" s="313"/>
    </row>
    <row r="34" spans="1:10" s="48" customFormat="1" ht="58.5" customHeight="1" x14ac:dyDescent="0.25">
      <c r="A34" s="34"/>
      <c r="B34" s="20" t="s">
        <v>109</v>
      </c>
      <c r="C34" s="9"/>
      <c r="D34" s="92"/>
      <c r="E34" s="92"/>
      <c r="F34" s="92"/>
      <c r="G34" s="92"/>
      <c r="H34" s="92"/>
      <c r="J34" s="313"/>
    </row>
    <row r="35" spans="1:10" s="48" customFormat="1" ht="54.75" customHeight="1" x14ac:dyDescent="0.25">
      <c r="A35" s="34"/>
      <c r="B35" s="20" t="s">
        <v>127</v>
      </c>
      <c r="C35" s="9"/>
      <c r="D35" s="129"/>
      <c r="E35" s="146">
        <f>E36+E37+E38+E39+E40</f>
        <v>6242</v>
      </c>
      <c r="F35" s="92"/>
      <c r="G35" s="92"/>
      <c r="H35" s="92"/>
      <c r="J35" s="313"/>
    </row>
    <row r="36" spans="1:10" s="48" customFormat="1" ht="51.75" customHeight="1" x14ac:dyDescent="0.25">
      <c r="A36" s="34"/>
      <c r="B36" s="20" t="s">
        <v>128</v>
      </c>
      <c r="C36" s="9"/>
      <c r="D36" s="86"/>
      <c r="E36" s="92">
        <v>100</v>
      </c>
      <c r="F36" s="92"/>
      <c r="G36" s="92"/>
      <c r="H36" s="92"/>
      <c r="J36" s="313"/>
    </row>
    <row r="37" spans="1:10" s="48" customFormat="1" ht="82.5" customHeight="1" x14ac:dyDescent="0.25">
      <c r="A37" s="34"/>
      <c r="B37" s="20" t="s">
        <v>129</v>
      </c>
      <c r="C37" s="9"/>
      <c r="D37" s="92">
        <v>4350</v>
      </c>
      <c r="E37" s="92">
        <v>5177</v>
      </c>
      <c r="F37" s="92"/>
      <c r="G37" s="92"/>
      <c r="H37" s="92"/>
      <c r="J37" s="313"/>
    </row>
    <row r="38" spans="1:10" s="48" customFormat="1" ht="69.75" customHeight="1" x14ac:dyDescent="0.25">
      <c r="A38" s="34"/>
      <c r="B38" s="20" t="s">
        <v>130</v>
      </c>
      <c r="C38" s="9"/>
      <c r="D38" s="92">
        <v>315</v>
      </c>
      <c r="E38" s="92">
        <v>315</v>
      </c>
      <c r="F38" s="92"/>
      <c r="G38" s="92"/>
      <c r="H38" s="92"/>
      <c r="J38" s="313"/>
    </row>
    <row r="39" spans="1:10" s="48" customFormat="1" ht="48.75" customHeight="1" x14ac:dyDescent="0.25">
      <c r="A39" s="34"/>
      <c r="B39" s="20" t="s">
        <v>131</v>
      </c>
      <c r="C39" s="9"/>
      <c r="D39" s="92">
        <v>70</v>
      </c>
      <c r="E39" s="92">
        <v>530</v>
      </c>
      <c r="F39" s="92"/>
      <c r="G39" s="92"/>
      <c r="H39" s="92"/>
      <c r="J39" s="313"/>
    </row>
    <row r="40" spans="1:10" s="48" customFormat="1" ht="45" customHeight="1" x14ac:dyDescent="0.25">
      <c r="A40" s="34"/>
      <c r="B40" s="20" t="s">
        <v>132</v>
      </c>
      <c r="C40" s="9"/>
      <c r="D40" s="92">
        <v>120</v>
      </c>
      <c r="E40" s="92">
        <v>120</v>
      </c>
      <c r="F40" s="92"/>
      <c r="G40" s="92"/>
      <c r="H40" s="92"/>
      <c r="J40" s="313"/>
    </row>
    <row r="41" spans="1:10" s="48" customFormat="1" ht="49.5" customHeight="1" x14ac:dyDescent="0.25">
      <c r="A41" s="34"/>
      <c r="B41" s="20" t="s">
        <v>133</v>
      </c>
      <c r="C41" s="9"/>
      <c r="D41" s="129"/>
      <c r="E41" s="146"/>
      <c r="F41" s="92"/>
      <c r="G41" s="92"/>
      <c r="H41" s="92"/>
      <c r="J41" s="313"/>
    </row>
    <row r="42" spans="1:10" s="48" customFormat="1" ht="36.75" customHeight="1" x14ac:dyDescent="0.25">
      <c r="A42" s="34"/>
      <c r="B42" s="20" t="s">
        <v>134</v>
      </c>
      <c r="C42" s="9"/>
      <c r="D42" s="129"/>
      <c r="E42" s="146"/>
      <c r="F42" s="92"/>
      <c r="G42" s="92"/>
      <c r="H42" s="92"/>
      <c r="J42" s="313"/>
    </row>
    <row r="43" spans="1:10" s="48" customFormat="1" ht="36.75" customHeight="1" x14ac:dyDescent="0.25">
      <c r="A43" s="34"/>
      <c r="B43" s="20" t="s">
        <v>135</v>
      </c>
      <c r="C43" s="9"/>
      <c r="D43" s="129"/>
      <c r="E43" s="146"/>
      <c r="F43" s="92"/>
      <c r="G43" s="92"/>
      <c r="H43" s="92"/>
      <c r="J43" s="313"/>
    </row>
    <row r="44" spans="1:10" s="48" customFormat="1" ht="21.75" customHeight="1" x14ac:dyDescent="0.25">
      <c r="A44" s="34"/>
      <c r="B44" s="20" t="s">
        <v>136</v>
      </c>
      <c r="C44" s="9"/>
      <c r="D44" s="129"/>
      <c r="E44" s="146"/>
      <c r="F44" s="92"/>
      <c r="G44" s="92"/>
      <c r="H44" s="92"/>
      <c r="J44" s="313"/>
    </row>
    <row r="45" spans="1:10" s="48" customFormat="1" ht="36.75" customHeight="1" x14ac:dyDescent="0.25">
      <c r="A45" s="34"/>
      <c r="B45" s="26" t="s">
        <v>87</v>
      </c>
      <c r="C45" s="9"/>
      <c r="D45" s="301"/>
      <c r="E45" s="146"/>
      <c r="F45" s="92"/>
      <c r="G45" s="92"/>
      <c r="H45" s="92"/>
      <c r="J45" s="313"/>
    </row>
    <row r="46" spans="1:10" s="48" customFormat="1" ht="21.75" customHeight="1" x14ac:dyDescent="0.25">
      <c r="A46" s="34"/>
      <c r="B46" s="288" t="s">
        <v>104</v>
      </c>
      <c r="C46" s="9"/>
      <c r="D46" s="301"/>
      <c r="E46" s="146"/>
      <c r="F46" s="92"/>
      <c r="G46" s="92"/>
      <c r="H46" s="92"/>
      <c r="J46" s="313"/>
    </row>
    <row r="47" spans="1:10" s="48" customFormat="1" ht="36.75" customHeight="1" x14ac:dyDescent="0.25">
      <c r="A47" s="34"/>
      <c r="B47" s="26" t="s">
        <v>88</v>
      </c>
      <c r="C47" s="9"/>
      <c r="D47" s="301"/>
      <c r="E47" s="146">
        <v>10213</v>
      </c>
      <c r="F47" s="92"/>
      <c r="G47" s="92"/>
      <c r="H47" s="92"/>
      <c r="J47" s="313"/>
    </row>
    <row r="48" spans="1:10" s="48" customFormat="1" ht="36.75" customHeight="1" x14ac:dyDescent="0.25">
      <c r="A48" s="34"/>
      <c r="B48" s="26" t="s">
        <v>118</v>
      </c>
      <c r="C48" s="9"/>
      <c r="D48" s="301"/>
      <c r="E48" s="146"/>
      <c r="F48" s="92"/>
      <c r="G48" s="92"/>
      <c r="H48" s="92"/>
      <c r="J48" s="313"/>
    </row>
    <row r="49" spans="1:10" s="48" customFormat="1" ht="36.75" customHeight="1" x14ac:dyDescent="0.25">
      <c r="A49" s="34"/>
      <c r="B49" s="26" t="s">
        <v>151</v>
      </c>
      <c r="C49" s="9"/>
      <c r="D49" s="301"/>
      <c r="E49" s="146">
        <v>300</v>
      </c>
      <c r="F49" s="92"/>
      <c r="G49" s="92"/>
      <c r="H49" s="92"/>
      <c r="J49" s="313"/>
    </row>
    <row r="50" spans="1:10" s="48" customFormat="1" x14ac:dyDescent="0.25">
      <c r="A50" s="34"/>
      <c r="B50" s="17" t="s">
        <v>115</v>
      </c>
      <c r="C50" s="9"/>
      <c r="D50" s="301"/>
      <c r="E50" s="130">
        <f>E28+ROUND(E45*3.2,0)+E47</f>
        <v>20617</v>
      </c>
      <c r="F50" s="92"/>
      <c r="G50" s="92"/>
      <c r="H50" s="92"/>
      <c r="J50" s="313"/>
    </row>
    <row r="51" spans="1:10" s="48" customFormat="1" ht="32.25" customHeight="1" x14ac:dyDescent="0.25">
      <c r="A51" s="34"/>
      <c r="B51" s="541" t="s">
        <v>114</v>
      </c>
      <c r="C51" s="9"/>
      <c r="D51" s="301"/>
      <c r="E51" s="130">
        <f>E26+E50</f>
        <v>127083</v>
      </c>
      <c r="F51" s="92"/>
      <c r="G51" s="92"/>
      <c r="H51" s="92"/>
      <c r="J51" s="313"/>
    </row>
    <row r="52" spans="1:10" s="48" customFormat="1" ht="15" customHeight="1" x14ac:dyDescent="0.25">
      <c r="A52" s="34"/>
      <c r="B52" s="121" t="s">
        <v>8</v>
      </c>
      <c r="C52" s="9"/>
      <c r="D52" s="9"/>
      <c r="E52" s="92"/>
      <c r="F52" s="95"/>
      <c r="G52" s="95"/>
      <c r="H52" s="92"/>
    </row>
    <row r="53" spans="1:10" s="48" customFormat="1" ht="15" customHeight="1" x14ac:dyDescent="0.25">
      <c r="A53" s="34"/>
      <c r="B53" s="23" t="s">
        <v>96</v>
      </c>
      <c r="C53" s="9"/>
      <c r="D53" s="9"/>
      <c r="E53" s="92"/>
      <c r="F53" s="95"/>
      <c r="G53" s="95"/>
      <c r="H53" s="92"/>
    </row>
    <row r="54" spans="1:10" s="48" customFormat="1" ht="15" customHeight="1" x14ac:dyDescent="0.25">
      <c r="A54" s="34"/>
      <c r="B54" s="68" t="s">
        <v>28</v>
      </c>
      <c r="C54" s="8">
        <v>300</v>
      </c>
      <c r="D54" s="8"/>
      <c r="E54" s="27">
        <v>95</v>
      </c>
      <c r="F54" s="15">
        <v>10</v>
      </c>
      <c r="G54" s="95">
        <f>ROUND(H54/C54,0)</f>
        <v>3</v>
      </c>
      <c r="H54" s="92">
        <f>ROUND(E54*F54,0)</f>
        <v>950</v>
      </c>
    </row>
    <row r="55" spans="1:10" s="48" customFormat="1" ht="15" customHeight="1" x14ac:dyDescent="0.25">
      <c r="A55" s="34"/>
      <c r="B55" s="68" t="s">
        <v>24</v>
      </c>
      <c r="C55" s="8">
        <v>300</v>
      </c>
      <c r="D55" s="8"/>
      <c r="E55" s="27">
        <v>220</v>
      </c>
      <c r="F55" s="15">
        <v>11</v>
      </c>
      <c r="G55" s="95">
        <f>ROUND(H55/C55,0)</f>
        <v>8</v>
      </c>
      <c r="H55" s="92">
        <f>ROUND(E55*F55,0)</f>
        <v>2420</v>
      </c>
    </row>
    <row r="56" spans="1:10" s="48" customFormat="1" ht="15" customHeight="1" x14ac:dyDescent="0.25">
      <c r="A56" s="34"/>
      <c r="B56" s="68" t="s">
        <v>54</v>
      </c>
      <c r="C56" s="8">
        <v>300</v>
      </c>
      <c r="D56" s="8"/>
      <c r="E56" s="27">
        <v>300</v>
      </c>
      <c r="F56" s="15">
        <v>9</v>
      </c>
      <c r="G56" s="95">
        <f>ROUND(H56/C56,0)</f>
        <v>9</v>
      </c>
      <c r="H56" s="92">
        <f>ROUND(E56*F56,0)</f>
        <v>2700</v>
      </c>
    </row>
    <row r="57" spans="1:10" s="48" customFormat="1" ht="15" customHeight="1" x14ac:dyDescent="0.25">
      <c r="A57" s="34"/>
      <c r="B57" s="68" t="s">
        <v>26</v>
      </c>
      <c r="C57" s="8">
        <v>300</v>
      </c>
      <c r="D57" s="8"/>
      <c r="E57" s="27">
        <v>130</v>
      </c>
      <c r="F57" s="15">
        <v>6.1</v>
      </c>
      <c r="G57" s="95">
        <f>ROUND(H57/C57,0)</f>
        <v>3</v>
      </c>
      <c r="H57" s="92">
        <f>ROUND(E57*F57,0)</f>
        <v>793</v>
      </c>
    </row>
    <row r="58" spans="1:10" s="48" customFormat="1" ht="15" customHeight="1" x14ac:dyDescent="0.25">
      <c r="A58" s="34"/>
      <c r="B58" s="68" t="s">
        <v>58</v>
      </c>
      <c r="C58" s="8">
        <v>300</v>
      </c>
      <c r="D58" s="8"/>
      <c r="E58" s="27">
        <v>0</v>
      </c>
      <c r="F58" s="15">
        <v>60</v>
      </c>
      <c r="G58" s="95">
        <f>ROUND(H58/C58,0)</f>
        <v>0</v>
      </c>
      <c r="H58" s="92">
        <f>ROUND(E58*F58,0)</f>
        <v>0</v>
      </c>
    </row>
    <row r="59" spans="1:10" s="48" customFormat="1" ht="15" customHeight="1" x14ac:dyDescent="0.25">
      <c r="A59" s="34"/>
      <c r="B59" s="108" t="s">
        <v>10</v>
      </c>
      <c r="C59" s="9"/>
      <c r="D59" s="9"/>
      <c r="E59" s="86">
        <f>SUM(E54:E58)</f>
        <v>745</v>
      </c>
      <c r="F59" s="165">
        <f>H59/E59</f>
        <v>9.212080536912751</v>
      </c>
      <c r="G59" s="29">
        <f>SUM(G54:G58)</f>
        <v>23</v>
      </c>
      <c r="H59" s="86">
        <f>SUM(H54:H58)</f>
        <v>6863</v>
      </c>
    </row>
    <row r="60" spans="1:10" s="48" customFormat="1" ht="15" customHeight="1" x14ac:dyDescent="0.25">
      <c r="A60" s="34"/>
      <c r="B60" s="23" t="s">
        <v>63</v>
      </c>
      <c r="C60" s="9"/>
      <c r="D60" s="9"/>
      <c r="E60" s="86"/>
      <c r="F60" s="165"/>
      <c r="G60" s="29"/>
      <c r="H60" s="86"/>
    </row>
    <row r="61" spans="1:10" s="48" customFormat="1" ht="15" customHeight="1" x14ac:dyDescent="0.25">
      <c r="A61" s="34"/>
      <c r="B61" s="232" t="s">
        <v>97</v>
      </c>
      <c r="C61" s="8">
        <v>240</v>
      </c>
      <c r="D61" s="8"/>
      <c r="E61" s="27">
        <v>500</v>
      </c>
      <c r="F61" s="15">
        <v>8</v>
      </c>
      <c r="G61" s="95">
        <f>ROUND(H61/C61,0)</f>
        <v>17</v>
      </c>
      <c r="H61" s="92">
        <f>ROUND(E61*F61,0)</f>
        <v>4000</v>
      </c>
    </row>
    <row r="62" spans="1:10" s="48" customFormat="1" ht="15" customHeight="1" x14ac:dyDescent="0.25">
      <c r="A62" s="34"/>
      <c r="B62" s="232" t="s">
        <v>13</v>
      </c>
      <c r="C62" s="8">
        <v>240</v>
      </c>
      <c r="D62" s="8"/>
      <c r="E62" s="27">
        <v>50</v>
      </c>
      <c r="F62" s="15">
        <v>3</v>
      </c>
      <c r="G62" s="95">
        <f>ROUND(H62/C62,0)</f>
        <v>1</v>
      </c>
      <c r="H62" s="92">
        <f>ROUND(E62*F62,0)</f>
        <v>150</v>
      </c>
    </row>
    <row r="63" spans="1:10" s="48" customFormat="1" ht="15" customHeight="1" x14ac:dyDescent="0.25">
      <c r="A63" s="34"/>
      <c r="B63" s="88" t="s">
        <v>98</v>
      </c>
      <c r="C63" s="8"/>
      <c r="D63" s="8"/>
      <c r="E63" s="47">
        <f>E61+E62</f>
        <v>550</v>
      </c>
      <c r="F63" s="10">
        <f>F61</f>
        <v>8</v>
      </c>
      <c r="G63" s="128">
        <f>G61+G62</f>
        <v>18</v>
      </c>
      <c r="H63" s="47">
        <f>H61+H62</f>
        <v>4150</v>
      </c>
    </row>
    <row r="64" spans="1:10" ht="16.5" customHeight="1" x14ac:dyDescent="0.25">
      <c r="A64" s="31"/>
      <c r="B64" s="25" t="s">
        <v>85</v>
      </c>
      <c r="C64" s="8"/>
      <c r="D64" s="8"/>
      <c r="E64" s="86">
        <f>E59+E63</f>
        <v>1295</v>
      </c>
      <c r="F64" s="165">
        <f>H64/E64</f>
        <v>8.5042471042471046</v>
      </c>
      <c r="G64" s="86">
        <f>G59+G63</f>
        <v>41</v>
      </c>
      <c r="H64" s="86">
        <f t="shared" ref="H64" si="2">H59+H63</f>
        <v>11013</v>
      </c>
    </row>
    <row r="65" spans="1:8" ht="16.5" customHeight="1" x14ac:dyDescent="0.25">
      <c r="A65" s="321"/>
      <c r="B65" s="17" t="s">
        <v>145</v>
      </c>
      <c r="C65" s="8"/>
      <c r="D65" s="8"/>
      <c r="E65" s="86">
        <f>E66+E68</f>
        <v>7900</v>
      </c>
      <c r="F65" s="165"/>
      <c r="G65" s="86"/>
      <c r="H65" s="86"/>
    </row>
    <row r="66" spans="1:8" x14ac:dyDescent="0.25">
      <c r="A66" s="321"/>
      <c r="B66" s="320" t="s">
        <v>140</v>
      </c>
      <c r="C66" s="318"/>
      <c r="D66" s="318"/>
      <c r="E66" s="318">
        <f>E67</f>
        <v>7890</v>
      </c>
      <c r="F66" s="318"/>
      <c r="G66" s="318"/>
      <c r="H66" s="318"/>
    </row>
    <row r="67" spans="1:8" x14ac:dyDescent="0.25">
      <c r="A67" s="321"/>
      <c r="B67" s="324" t="s">
        <v>141</v>
      </c>
      <c r="C67" s="318"/>
      <c r="D67" s="318"/>
      <c r="E67" s="318">
        <v>7890</v>
      </c>
      <c r="F67" s="318"/>
      <c r="G67" s="318"/>
      <c r="H67" s="318"/>
    </row>
    <row r="68" spans="1:8" x14ac:dyDescent="0.25">
      <c r="A68" s="321"/>
      <c r="B68" s="322" t="s">
        <v>142</v>
      </c>
      <c r="C68" s="318"/>
      <c r="D68" s="318"/>
      <c r="E68" s="318">
        <f>E69+E70</f>
        <v>10</v>
      </c>
      <c r="F68" s="318"/>
      <c r="G68" s="318"/>
      <c r="H68" s="318"/>
    </row>
    <row r="69" spans="1:8" ht="42" customHeight="1" x14ac:dyDescent="0.25">
      <c r="A69" s="321"/>
      <c r="B69" s="325" t="s">
        <v>143</v>
      </c>
      <c r="C69" s="318"/>
      <c r="D69" s="318"/>
      <c r="E69" s="318">
        <v>10</v>
      </c>
      <c r="F69" s="318"/>
      <c r="G69" s="318"/>
      <c r="H69" s="318"/>
    </row>
    <row r="70" spans="1:8" ht="15.75" thickBot="1" x14ac:dyDescent="0.3">
      <c r="A70" s="321"/>
      <c r="B70" s="326" t="s">
        <v>144</v>
      </c>
      <c r="C70" s="327"/>
      <c r="D70" s="327"/>
      <c r="E70" s="327"/>
      <c r="F70" s="327"/>
      <c r="G70" s="327"/>
      <c r="H70" s="327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S76"/>
  <sheetViews>
    <sheetView view="pageBreakPreview" topLeftCell="B37" zoomScale="75" zoomScaleNormal="90" zoomScaleSheetLayoutView="75" workbookViewId="0">
      <selection activeCell="L15" sqref="L15"/>
    </sheetView>
  </sheetViews>
  <sheetFormatPr defaultColWidth="11.42578125" defaultRowHeight="15" x14ac:dyDescent="0.25"/>
  <cols>
    <col min="1" max="1" width="6" style="4" hidden="1" customWidth="1"/>
    <col min="2" max="2" width="43.7109375" style="4" customWidth="1"/>
    <col min="3" max="3" width="10.28515625" style="4" customWidth="1"/>
    <col min="4" max="4" width="17.42578125" style="4" customWidth="1"/>
    <col min="5" max="5" width="12.5703125" style="127" customWidth="1"/>
    <col min="6" max="6" width="9.28515625" style="127" customWidth="1"/>
    <col min="7" max="8" width="10.85546875" style="127" customWidth="1"/>
    <col min="9" max="16384" width="11.42578125" style="4"/>
  </cols>
  <sheetData>
    <row r="2" spans="1:201" ht="48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201" ht="15.75" thickBot="1" x14ac:dyDescent="0.3"/>
    <row r="4" spans="1:201" ht="36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201" ht="22.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201" ht="55.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201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201" s="5" customFormat="1" ht="29.25" x14ac:dyDescent="0.25">
      <c r="A8" s="193">
        <v>1</v>
      </c>
      <c r="B8" s="80" t="s">
        <v>101</v>
      </c>
      <c r="C8" s="137"/>
      <c r="D8" s="137"/>
      <c r="E8" s="137"/>
      <c r="F8" s="137"/>
      <c r="G8" s="137"/>
      <c r="H8" s="137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  <c r="GS8" s="4"/>
    </row>
    <row r="9" spans="1:201" s="5" customFormat="1" x14ac:dyDescent="0.25">
      <c r="A9" s="31"/>
      <c r="B9" s="12" t="s">
        <v>5</v>
      </c>
      <c r="C9" s="41"/>
      <c r="D9" s="41"/>
      <c r="E9" s="92"/>
      <c r="F9" s="92"/>
      <c r="G9" s="92"/>
      <c r="H9" s="92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</row>
    <row r="10" spans="1:201" s="5" customFormat="1" x14ac:dyDescent="0.25">
      <c r="A10" s="31"/>
      <c r="B10" s="13" t="s">
        <v>24</v>
      </c>
      <c r="C10" s="11">
        <v>340</v>
      </c>
      <c r="D10" s="11"/>
      <c r="E10" s="92">
        <v>1225</v>
      </c>
      <c r="F10" s="281">
        <v>11</v>
      </c>
      <c r="G10" s="95">
        <f t="shared" ref="G10:G18" si="0">ROUND(H10/C10,0)</f>
        <v>40</v>
      </c>
      <c r="H10" s="92">
        <f t="shared" ref="H10:H18" si="1">ROUND(E10*F10,0)</f>
        <v>13475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</row>
    <row r="11" spans="1:201" s="5" customFormat="1" x14ac:dyDescent="0.25">
      <c r="A11" s="31"/>
      <c r="B11" s="13" t="s">
        <v>13</v>
      </c>
      <c r="C11" s="11">
        <v>340</v>
      </c>
      <c r="D11" s="11"/>
      <c r="E11" s="92">
        <v>960</v>
      </c>
      <c r="F11" s="281">
        <v>9</v>
      </c>
      <c r="G11" s="95">
        <f t="shared" si="0"/>
        <v>25</v>
      </c>
      <c r="H11" s="92">
        <f t="shared" si="1"/>
        <v>8640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</row>
    <row r="12" spans="1:201" s="5" customFormat="1" x14ac:dyDescent="0.25">
      <c r="A12" s="31"/>
      <c r="B12" s="13" t="s">
        <v>75</v>
      </c>
      <c r="C12" s="11">
        <v>270</v>
      </c>
      <c r="D12" s="11"/>
      <c r="E12" s="92">
        <v>995</v>
      </c>
      <c r="F12" s="281">
        <v>7.5</v>
      </c>
      <c r="G12" s="95">
        <f t="shared" si="0"/>
        <v>28</v>
      </c>
      <c r="H12" s="92">
        <f t="shared" si="1"/>
        <v>7463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</row>
    <row r="13" spans="1:201" s="5" customFormat="1" x14ac:dyDescent="0.25">
      <c r="A13" s="31"/>
      <c r="B13" s="13" t="s">
        <v>28</v>
      </c>
      <c r="C13" s="11">
        <v>320</v>
      </c>
      <c r="D13" s="11"/>
      <c r="E13" s="92">
        <v>500</v>
      </c>
      <c r="F13" s="281">
        <v>9</v>
      </c>
      <c r="G13" s="95">
        <f t="shared" si="0"/>
        <v>14</v>
      </c>
      <c r="H13" s="92">
        <f t="shared" si="1"/>
        <v>4500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</row>
    <row r="14" spans="1:201" s="5" customFormat="1" x14ac:dyDescent="0.25">
      <c r="A14" s="31"/>
      <c r="B14" s="13" t="s">
        <v>27</v>
      </c>
      <c r="C14" s="11">
        <v>340</v>
      </c>
      <c r="D14" s="11"/>
      <c r="E14" s="92">
        <v>210</v>
      </c>
      <c r="F14" s="281">
        <v>8</v>
      </c>
      <c r="G14" s="95">
        <f t="shared" si="0"/>
        <v>5</v>
      </c>
      <c r="H14" s="92">
        <f t="shared" si="1"/>
        <v>1680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</row>
    <row r="15" spans="1:201" s="5" customFormat="1" x14ac:dyDescent="0.25">
      <c r="A15" s="31"/>
      <c r="B15" s="13" t="s">
        <v>30</v>
      </c>
      <c r="C15" s="11">
        <v>300</v>
      </c>
      <c r="D15" s="11"/>
      <c r="E15" s="92">
        <v>310</v>
      </c>
      <c r="F15" s="281">
        <v>5.2</v>
      </c>
      <c r="G15" s="95">
        <f t="shared" si="0"/>
        <v>5</v>
      </c>
      <c r="H15" s="92">
        <f t="shared" si="1"/>
        <v>1612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</row>
    <row r="16" spans="1:201" s="5" customFormat="1" x14ac:dyDescent="0.25">
      <c r="A16" s="31"/>
      <c r="B16" s="13" t="s">
        <v>25</v>
      </c>
      <c r="C16" s="11">
        <v>340</v>
      </c>
      <c r="D16" s="11"/>
      <c r="E16" s="92">
        <v>315</v>
      </c>
      <c r="F16" s="281">
        <v>11</v>
      </c>
      <c r="G16" s="95">
        <f t="shared" si="0"/>
        <v>10</v>
      </c>
      <c r="H16" s="92">
        <f t="shared" si="1"/>
        <v>3465</v>
      </c>
      <c r="I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</row>
    <row r="17" spans="1:201" s="5" customFormat="1" x14ac:dyDescent="0.25">
      <c r="A17" s="31"/>
      <c r="B17" s="13" t="s">
        <v>52</v>
      </c>
      <c r="C17" s="11">
        <v>340</v>
      </c>
      <c r="D17" s="11"/>
      <c r="E17" s="92">
        <v>330</v>
      </c>
      <c r="F17" s="282">
        <v>11.5</v>
      </c>
      <c r="G17" s="95">
        <f t="shared" si="0"/>
        <v>11</v>
      </c>
      <c r="H17" s="92">
        <f t="shared" si="1"/>
        <v>3795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</row>
    <row r="18" spans="1:201" s="5" customFormat="1" x14ac:dyDescent="0.25">
      <c r="A18" s="31"/>
      <c r="B18" s="13" t="s">
        <v>26</v>
      </c>
      <c r="C18" s="11">
        <v>340</v>
      </c>
      <c r="D18" s="11"/>
      <c r="E18" s="92">
        <v>580</v>
      </c>
      <c r="F18" s="282">
        <v>6.1</v>
      </c>
      <c r="G18" s="95">
        <f t="shared" si="0"/>
        <v>10</v>
      </c>
      <c r="H18" s="92">
        <f t="shared" si="1"/>
        <v>3538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</row>
    <row r="19" spans="1:201" s="5" customFormat="1" x14ac:dyDescent="0.25">
      <c r="A19" s="34"/>
      <c r="B19" s="82" t="s">
        <v>6</v>
      </c>
      <c r="C19" s="14"/>
      <c r="D19" s="14"/>
      <c r="E19" s="86">
        <f>SUM(E10:E18)</f>
        <v>5425</v>
      </c>
      <c r="F19" s="165">
        <f>H19/E19</f>
        <v>8.8788940092165891</v>
      </c>
      <c r="G19" s="128">
        <f>SUM(G10:G18)</f>
        <v>148</v>
      </c>
      <c r="H19" s="128">
        <f>SUM(H10:H18)</f>
        <v>48168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</row>
    <row r="20" spans="1:201" s="5" customFormat="1" ht="15.75" x14ac:dyDescent="0.25">
      <c r="A20" s="34"/>
      <c r="B20" s="214" t="s">
        <v>7</v>
      </c>
      <c r="C20" s="92"/>
      <c r="D20" s="92"/>
      <c r="E20" s="92"/>
      <c r="F20" s="92"/>
      <c r="G20" s="92"/>
      <c r="H20" s="92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</row>
    <row r="21" spans="1:201" s="5" customFormat="1" ht="30" x14ac:dyDescent="0.25">
      <c r="A21" s="34"/>
      <c r="B21" s="20" t="s">
        <v>86</v>
      </c>
      <c r="C21" s="11"/>
      <c r="D21" s="11"/>
      <c r="E21" s="92">
        <f>E22+E23+E24+E25</f>
        <v>40000</v>
      </c>
      <c r="F21" s="92"/>
      <c r="G21" s="92"/>
      <c r="H21" s="92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</row>
    <row r="22" spans="1:201" s="5" customFormat="1" x14ac:dyDescent="0.25">
      <c r="A22" s="34"/>
      <c r="B22" s="20" t="s">
        <v>105</v>
      </c>
      <c r="C22" s="86"/>
      <c r="D22" s="86"/>
      <c r="E22" s="92"/>
      <c r="F22" s="92"/>
      <c r="G22" s="92"/>
      <c r="H22" s="92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</row>
    <row r="23" spans="1:201" s="5" customFormat="1" ht="30" x14ac:dyDescent="0.25">
      <c r="A23" s="34"/>
      <c r="B23" s="20" t="s">
        <v>124</v>
      </c>
      <c r="C23" s="86"/>
      <c r="D23" s="86"/>
      <c r="E23" s="92">
        <v>21500</v>
      </c>
      <c r="F23" s="92"/>
      <c r="G23" s="92"/>
      <c r="H23" s="92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</row>
    <row r="24" spans="1:201" s="5" customFormat="1" ht="30" x14ac:dyDescent="0.25">
      <c r="A24" s="34"/>
      <c r="B24" s="20" t="s">
        <v>125</v>
      </c>
      <c r="C24" s="86"/>
      <c r="D24" s="86"/>
      <c r="E24" s="92">
        <v>500</v>
      </c>
      <c r="F24" s="92"/>
      <c r="G24" s="92"/>
      <c r="H24" s="92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</row>
    <row r="25" spans="1:201" s="5" customFormat="1" x14ac:dyDescent="0.25">
      <c r="A25" s="34"/>
      <c r="B25" s="20" t="s">
        <v>126</v>
      </c>
      <c r="C25" s="86"/>
      <c r="D25" s="86"/>
      <c r="E25" s="92">
        <v>18000</v>
      </c>
      <c r="F25" s="92"/>
      <c r="G25" s="92"/>
      <c r="H25" s="92"/>
      <c r="I25" s="292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</row>
    <row r="26" spans="1:201" s="5" customFormat="1" x14ac:dyDescent="0.25">
      <c r="A26" s="34"/>
      <c r="B26" s="26" t="s">
        <v>87</v>
      </c>
      <c r="C26" s="11"/>
      <c r="D26" s="11"/>
      <c r="E26" s="92">
        <v>88000</v>
      </c>
      <c r="F26" s="92"/>
      <c r="G26" s="92"/>
      <c r="H26" s="92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</row>
    <row r="27" spans="1:201" s="5" customFormat="1" x14ac:dyDescent="0.25">
      <c r="A27" s="34"/>
      <c r="B27" s="288" t="s">
        <v>104</v>
      </c>
      <c r="C27" s="11"/>
      <c r="D27" s="11"/>
      <c r="E27" s="92">
        <v>71287</v>
      </c>
      <c r="F27" s="92"/>
      <c r="G27" s="92"/>
      <c r="H27" s="92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</row>
    <row r="28" spans="1:201" s="5" customFormat="1" x14ac:dyDescent="0.25">
      <c r="A28" s="34"/>
      <c r="B28" s="21" t="s">
        <v>93</v>
      </c>
      <c r="C28" s="11"/>
      <c r="D28" s="11"/>
      <c r="E28" s="47">
        <f>E21+ROUND(E26*3.2,0)</f>
        <v>321600</v>
      </c>
      <c r="F28" s="92"/>
      <c r="G28" s="92"/>
      <c r="H28" s="92"/>
      <c r="I28" s="4"/>
      <c r="J28" s="292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</row>
    <row r="29" spans="1:201" s="5" customFormat="1" x14ac:dyDescent="0.25">
      <c r="A29" s="34"/>
      <c r="B29" s="19" t="s">
        <v>116</v>
      </c>
      <c r="C29" s="9"/>
      <c r="D29" s="301"/>
      <c r="E29" s="146"/>
      <c r="F29" s="92"/>
      <c r="G29" s="92"/>
      <c r="H29" s="92"/>
      <c r="I29" s="4"/>
      <c r="J29" s="292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</row>
    <row r="30" spans="1:201" s="5" customFormat="1" x14ac:dyDescent="0.25">
      <c r="A30" s="34"/>
      <c r="B30" s="20" t="s">
        <v>89</v>
      </c>
      <c r="C30" s="9"/>
      <c r="D30" s="301"/>
      <c r="E30" s="146">
        <f>E31+E32+E37+E43+E44+E45+E46</f>
        <v>58685</v>
      </c>
      <c r="F30" s="92"/>
      <c r="G30" s="92"/>
      <c r="H30" s="92"/>
      <c r="I30" s="4"/>
      <c r="J30" s="292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</row>
    <row r="31" spans="1:201" s="5" customFormat="1" x14ac:dyDescent="0.25">
      <c r="A31" s="34"/>
      <c r="B31" s="20" t="s">
        <v>105</v>
      </c>
      <c r="C31" s="9"/>
      <c r="D31" s="301"/>
      <c r="E31" s="146"/>
      <c r="F31" s="92"/>
      <c r="G31" s="92"/>
      <c r="H31" s="92"/>
      <c r="I31" s="4"/>
      <c r="J31" s="292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</row>
    <row r="32" spans="1:201" s="5" customFormat="1" ht="45" x14ac:dyDescent="0.25">
      <c r="A32" s="34"/>
      <c r="B32" s="20" t="s">
        <v>106</v>
      </c>
      <c r="C32" s="9"/>
      <c r="D32" s="129"/>
      <c r="E32" s="146">
        <f>E33+E34+E35+E36</f>
        <v>11449</v>
      </c>
      <c r="F32" s="92"/>
      <c r="G32" s="92"/>
      <c r="H32" s="92"/>
      <c r="I32" s="4"/>
      <c r="J32" s="292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</row>
    <row r="33" spans="1:201" s="5" customFormat="1" ht="30" x14ac:dyDescent="0.25">
      <c r="A33" s="34"/>
      <c r="B33" s="20" t="s">
        <v>107</v>
      </c>
      <c r="C33" s="9"/>
      <c r="D33" s="337">
        <v>7450</v>
      </c>
      <c r="E33" s="92">
        <v>7450</v>
      </c>
      <c r="F33" s="92"/>
      <c r="G33" s="92"/>
      <c r="H33" s="92"/>
      <c r="I33" s="4"/>
      <c r="J33" s="292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</row>
    <row r="34" spans="1:201" s="5" customFormat="1" ht="30" x14ac:dyDescent="0.25">
      <c r="A34" s="34"/>
      <c r="B34" s="20" t="s">
        <v>108</v>
      </c>
      <c r="C34" s="9"/>
      <c r="D34" s="86"/>
      <c r="E34" s="92">
        <v>2235</v>
      </c>
      <c r="F34" s="92"/>
      <c r="G34" s="92"/>
      <c r="H34" s="92"/>
      <c r="I34" s="4"/>
      <c r="J34" s="292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</row>
    <row r="35" spans="1:201" s="5" customFormat="1" ht="45" x14ac:dyDescent="0.25">
      <c r="A35" s="34"/>
      <c r="B35" s="20" t="s">
        <v>110</v>
      </c>
      <c r="C35" s="9"/>
      <c r="D35" s="92">
        <v>159</v>
      </c>
      <c r="E35" s="92">
        <v>1412</v>
      </c>
      <c r="F35" s="92"/>
      <c r="G35" s="92"/>
      <c r="H35" s="92"/>
      <c r="I35" s="4"/>
      <c r="J35" s="292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</row>
    <row r="36" spans="1:201" s="5" customFormat="1" ht="45" x14ac:dyDescent="0.25">
      <c r="A36" s="34"/>
      <c r="B36" s="20" t="s">
        <v>109</v>
      </c>
      <c r="C36" s="9"/>
      <c r="D36" s="92">
        <v>40</v>
      </c>
      <c r="E36" s="92">
        <v>352</v>
      </c>
      <c r="F36" s="92"/>
      <c r="G36" s="92"/>
      <c r="H36" s="92"/>
      <c r="I36" s="4"/>
      <c r="J36" s="292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</row>
    <row r="37" spans="1:201" s="5" customFormat="1" ht="45" x14ac:dyDescent="0.25">
      <c r="A37" s="34"/>
      <c r="B37" s="20" t="s">
        <v>127</v>
      </c>
      <c r="C37" s="9"/>
      <c r="D37" s="129"/>
      <c r="E37" s="146">
        <f>E38+E39+E40+E41+E42</f>
        <v>47236</v>
      </c>
      <c r="F37" s="92"/>
      <c r="G37" s="92"/>
      <c r="H37" s="92"/>
      <c r="I37" s="4"/>
      <c r="J37" s="292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</row>
    <row r="38" spans="1:201" s="5" customFormat="1" ht="30" x14ac:dyDescent="0.25">
      <c r="A38" s="34"/>
      <c r="B38" s="20" t="s">
        <v>128</v>
      </c>
      <c r="C38" s="9"/>
      <c r="D38" s="86"/>
      <c r="E38" s="92">
        <v>4500</v>
      </c>
      <c r="F38" s="92"/>
      <c r="G38" s="92"/>
      <c r="H38" s="92"/>
      <c r="I38" s="4"/>
      <c r="J38" s="292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</row>
    <row r="39" spans="1:201" s="5" customFormat="1" ht="60" x14ac:dyDescent="0.25">
      <c r="A39" s="34"/>
      <c r="B39" s="20" t="s">
        <v>129</v>
      </c>
      <c r="C39" s="9"/>
      <c r="D39" s="92">
        <v>9000</v>
      </c>
      <c r="E39" s="92">
        <v>26090</v>
      </c>
      <c r="F39" s="92"/>
      <c r="G39" s="92"/>
      <c r="H39" s="92"/>
      <c r="I39" s="4"/>
      <c r="J39" s="292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</row>
    <row r="40" spans="1:201" s="5" customFormat="1" ht="45" x14ac:dyDescent="0.25">
      <c r="A40" s="34"/>
      <c r="B40" s="20" t="s">
        <v>130</v>
      </c>
      <c r="C40" s="9"/>
      <c r="D40" s="92">
        <v>2192</v>
      </c>
      <c r="E40" s="92">
        <v>3532</v>
      </c>
      <c r="F40" s="92"/>
      <c r="G40" s="92"/>
      <c r="H40" s="92"/>
      <c r="I40" s="4"/>
      <c r="J40" s="292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</row>
    <row r="41" spans="1:201" s="5" customFormat="1" ht="30" x14ac:dyDescent="0.25">
      <c r="A41" s="34"/>
      <c r="B41" s="20" t="s">
        <v>131</v>
      </c>
      <c r="C41" s="9"/>
      <c r="D41" s="92">
        <v>1538</v>
      </c>
      <c r="E41" s="92">
        <v>11534</v>
      </c>
      <c r="F41" s="92"/>
      <c r="G41" s="92"/>
      <c r="H41" s="92"/>
      <c r="I41" s="4"/>
      <c r="J41" s="292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  <c r="GR41" s="4"/>
      <c r="GS41" s="4"/>
    </row>
    <row r="42" spans="1:201" s="5" customFormat="1" ht="30" x14ac:dyDescent="0.25">
      <c r="A42" s="34"/>
      <c r="B42" s="20" t="s">
        <v>132</v>
      </c>
      <c r="C42" s="9"/>
      <c r="D42" s="92">
        <v>1580</v>
      </c>
      <c r="E42" s="92">
        <v>1580</v>
      </c>
      <c r="F42" s="92"/>
      <c r="G42" s="92"/>
      <c r="H42" s="92"/>
      <c r="I42" s="4"/>
      <c r="J42" s="292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</row>
    <row r="43" spans="1:201" s="5" customFormat="1" ht="45" x14ac:dyDescent="0.25">
      <c r="A43" s="34"/>
      <c r="B43" s="20" t="s">
        <v>133</v>
      </c>
      <c r="C43" s="9"/>
      <c r="D43" s="129"/>
      <c r="E43" s="146"/>
      <c r="F43" s="92"/>
      <c r="G43" s="92"/>
      <c r="H43" s="92"/>
      <c r="I43" s="4"/>
      <c r="J43" s="292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</row>
    <row r="44" spans="1:201" s="5" customFormat="1" ht="30" x14ac:dyDescent="0.25">
      <c r="A44" s="34"/>
      <c r="B44" s="20" t="s">
        <v>134</v>
      </c>
      <c r="C44" s="9"/>
      <c r="D44" s="129"/>
      <c r="E44" s="146"/>
      <c r="F44" s="92"/>
      <c r="G44" s="92"/>
      <c r="H44" s="92"/>
      <c r="I44" s="4"/>
      <c r="J44" s="292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</row>
    <row r="45" spans="1:201" s="5" customFormat="1" ht="30" x14ac:dyDescent="0.25">
      <c r="A45" s="34"/>
      <c r="B45" s="20" t="s">
        <v>135</v>
      </c>
      <c r="C45" s="9"/>
      <c r="D45" s="129"/>
      <c r="E45" s="146"/>
      <c r="F45" s="92"/>
      <c r="G45" s="92"/>
      <c r="H45" s="92"/>
      <c r="I45" s="4"/>
      <c r="J45" s="292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</row>
    <row r="46" spans="1:201" s="5" customFormat="1" x14ac:dyDescent="0.25">
      <c r="A46" s="34"/>
      <c r="B46" s="20" t="s">
        <v>136</v>
      </c>
      <c r="C46" s="9"/>
      <c r="D46" s="129"/>
      <c r="E46" s="146"/>
      <c r="F46" s="92"/>
      <c r="G46" s="92"/>
      <c r="H46" s="92"/>
      <c r="I46" s="4"/>
      <c r="J46" s="292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</row>
    <row r="47" spans="1:201" s="5" customFormat="1" x14ac:dyDescent="0.25">
      <c r="A47" s="34"/>
      <c r="B47" s="26" t="s">
        <v>87</v>
      </c>
      <c r="C47" s="9"/>
      <c r="D47" s="301"/>
      <c r="E47" s="146"/>
      <c r="F47" s="92"/>
      <c r="G47" s="92"/>
      <c r="H47" s="92"/>
      <c r="I47" s="4"/>
      <c r="J47" s="292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</row>
    <row r="48" spans="1:201" s="5" customFormat="1" x14ac:dyDescent="0.25">
      <c r="A48" s="34"/>
      <c r="B48" s="288" t="s">
        <v>104</v>
      </c>
      <c r="C48" s="9"/>
      <c r="D48" s="301"/>
      <c r="E48" s="146"/>
      <c r="F48" s="92"/>
      <c r="G48" s="92"/>
      <c r="H48" s="92"/>
      <c r="I48" s="4"/>
      <c r="J48" s="292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</row>
    <row r="49" spans="1:201" s="5" customFormat="1" ht="30" x14ac:dyDescent="0.25">
      <c r="A49" s="34"/>
      <c r="B49" s="26" t="s">
        <v>88</v>
      </c>
      <c r="C49" s="9"/>
      <c r="D49" s="301"/>
      <c r="E49" s="146">
        <v>32048</v>
      </c>
      <c r="F49" s="92"/>
      <c r="G49" s="92"/>
      <c r="H49" s="92"/>
      <c r="I49" s="4"/>
      <c r="J49" s="292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</row>
    <row r="50" spans="1:201" s="5" customFormat="1" ht="30" x14ac:dyDescent="0.25">
      <c r="A50" s="34"/>
      <c r="B50" s="26" t="s">
        <v>118</v>
      </c>
      <c r="C50" s="9"/>
      <c r="D50" s="301"/>
      <c r="E50" s="146">
        <v>670</v>
      </c>
      <c r="F50" s="92"/>
      <c r="G50" s="92"/>
      <c r="H50" s="92"/>
      <c r="I50" s="4"/>
      <c r="J50" s="292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</row>
    <row r="51" spans="1:201" s="5" customFormat="1" ht="16.5" customHeight="1" x14ac:dyDescent="0.25">
      <c r="A51" s="34"/>
      <c r="B51" s="331" t="s">
        <v>151</v>
      </c>
      <c r="C51" s="9"/>
      <c r="D51" s="301"/>
      <c r="E51" s="146">
        <v>400</v>
      </c>
      <c r="F51" s="92"/>
      <c r="G51" s="92"/>
      <c r="H51" s="92"/>
      <c r="I51" s="4"/>
      <c r="J51" s="292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</row>
    <row r="52" spans="1:201" s="5" customFormat="1" x14ac:dyDescent="0.25">
      <c r="A52" s="34"/>
      <c r="B52" s="21" t="s">
        <v>115</v>
      </c>
      <c r="C52" s="9"/>
      <c r="D52" s="301"/>
      <c r="E52" s="130">
        <f>E30+ROUND(E47*3.2,0)+E49</f>
        <v>90733</v>
      </c>
      <c r="F52" s="92"/>
      <c r="G52" s="92"/>
      <c r="H52" s="92"/>
      <c r="I52" s="4"/>
      <c r="J52" s="292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</row>
    <row r="53" spans="1:201" s="5" customFormat="1" x14ac:dyDescent="0.25">
      <c r="A53" s="34"/>
      <c r="B53" s="21" t="s">
        <v>114</v>
      </c>
      <c r="C53" s="11"/>
      <c r="D53" s="11"/>
      <c r="E53" s="47">
        <f>E28+E52</f>
        <v>412333</v>
      </c>
      <c r="F53" s="92"/>
      <c r="G53" s="92"/>
      <c r="H53" s="92"/>
      <c r="I53" s="4"/>
      <c r="J53" s="292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</row>
    <row r="54" spans="1:201" s="5" customFormat="1" x14ac:dyDescent="0.25">
      <c r="A54" s="34"/>
      <c r="B54" s="250" t="s">
        <v>90</v>
      </c>
      <c r="C54" s="11"/>
      <c r="D54" s="11"/>
      <c r="E54" s="47"/>
      <c r="F54" s="92"/>
      <c r="G54" s="92"/>
      <c r="H54" s="92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</row>
    <row r="55" spans="1:201" s="5" customFormat="1" x14ac:dyDescent="0.25">
      <c r="A55" s="34"/>
      <c r="B55" s="13" t="s">
        <v>21</v>
      </c>
      <c r="C55" s="11"/>
      <c r="D55" s="11"/>
      <c r="E55" s="27">
        <v>1000</v>
      </c>
      <c r="F55" s="92"/>
      <c r="G55" s="92"/>
      <c r="H55" s="92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</row>
    <row r="56" spans="1:201" s="5" customFormat="1" ht="30" x14ac:dyDescent="0.25">
      <c r="A56" s="34"/>
      <c r="B56" s="28" t="s">
        <v>121</v>
      </c>
      <c r="C56" s="11"/>
      <c r="D56" s="11"/>
      <c r="E56" s="27">
        <v>200</v>
      </c>
      <c r="F56" s="92"/>
      <c r="G56" s="92"/>
      <c r="H56" s="92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</row>
    <row r="57" spans="1:201" s="5" customFormat="1" x14ac:dyDescent="0.25">
      <c r="A57" s="34"/>
      <c r="B57" s="121" t="s">
        <v>8</v>
      </c>
      <c r="C57" s="14"/>
      <c r="D57" s="14"/>
      <c r="E57" s="92"/>
      <c r="F57" s="92"/>
      <c r="G57" s="92"/>
      <c r="H57" s="92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</row>
    <row r="58" spans="1:201" s="5" customFormat="1" x14ac:dyDescent="0.25">
      <c r="A58" s="34"/>
      <c r="B58" s="108" t="s">
        <v>96</v>
      </c>
      <c r="C58" s="14"/>
      <c r="D58" s="14"/>
      <c r="E58" s="92"/>
      <c r="F58" s="92"/>
      <c r="G58" s="92"/>
      <c r="H58" s="92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</row>
    <row r="59" spans="1:201" s="5" customFormat="1" x14ac:dyDescent="0.25">
      <c r="A59" s="34"/>
      <c r="B59" s="68" t="s">
        <v>28</v>
      </c>
      <c r="C59" s="11">
        <v>300</v>
      </c>
      <c r="D59" s="11"/>
      <c r="E59" s="92">
        <v>500</v>
      </c>
      <c r="F59" s="283">
        <v>10</v>
      </c>
      <c r="G59" s="95">
        <f>ROUND(H59/C59,0)</f>
        <v>17</v>
      </c>
      <c r="H59" s="92">
        <f>ROUND(E59*F59,0)</f>
        <v>5000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</row>
    <row r="60" spans="1:201" s="5" customFormat="1" x14ac:dyDescent="0.25">
      <c r="A60" s="34"/>
      <c r="B60" s="68" t="s">
        <v>13</v>
      </c>
      <c r="C60" s="11">
        <v>300</v>
      </c>
      <c r="D60" s="11"/>
      <c r="E60" s="92">
        <v>170</v>
      </c>
      <c r="F60" s="283">
        <v>9</v>
      </c>
      <c r="G60" s="95">
        <f>ROUND(H60/C60,0)</f>
        <v>5</v>
      </c>
      <c r="H60" s="92">
        <f>ROUND(E60*F60,0)</f>
        <v>1530</v>
      </c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</row>
    <row r="61" spans="1:201" s="5" customFormat="1" x14ac:dyDescent="0.25">
      <c r="A61" s="34"/>
      <c r="B61" s="68" t="s">
        <v>52</v>
      </c>
      <c r="C61" s="11">
        <v>300</v>
      </c>
      <c r="D61" s="11"/>
      <c r="E61" s="92">
        <v>160</v>
      </c>
      <c r="F61" s="283">
        <v>10</v>
      </c>
      <c r="G61" s="95">
        <f>ROUND(H61/C61,0)</f>
        <v>5</v>
      </c>
      <c r="H61" s="92">
        <f>ROUND(E61*F61,0)</f>
        <v>1600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</row>
    <row r="62" spans="1:201" s="5" customFormat="1" x14ac:dyDescent="0.25">
      <c r="A62" s="34"/>
      <c r="B62" s="68" t="s">
        <v>27</v>
      </c>
      <c r="C62" s="11">
        <v>300</v>
      </c>
      <c r="D62" s="11"/>
      <c r="E62" s="92">
        <v>100</v>
      </c>
      <c r="F62" s="283">
        <v>8</v>
      </c>
      <c r="G62" s="95">
        <f>ROUND(H62/C62,0)</f>
        <v>3</v>
      </c>
      <c r="H62" s="92">
        <f>ROUND(E62*F62,0)</f>
        <v>800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</row>
    <row r="63" spans="1:201" s="5" customFormat="1" x14ac:dyDescent="0.25">
      <c r="A63" s="34"/>
      <c r="B63" s="68" t="s">
        <v>24</v>
      </c>
      <c r="C63" s="11">
        <v>300</v>
      </c>
      <c r="D63" s="11"/>
      <c r="E63" s="92">
        <v>425</v>
      </c>
      <c r="F63" s="283">
        <v>11</v>
      </c>
      <c r="G63" s="95">
        <f>ROUND(H63/C63,0)</f>
        <v>16</v>
      </c>
      <c r="H63" s="92">
        <f>ROUND(E63*F63,0)</f>
        <v>4675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</row>
    <row r="64" spans="1:201" s="5" customFormat="1" x14ac:dyDescent="0.25">
      <c r="A64" s="34"/>
      <c r="B64" s="108" t="s">
        <v>10</v>
      </c>
      <c r="C64" s="14"/>
      <c r="D64" s="14"/>
      <c r="E64" s="244">
        <f>SUM(E59:E63)</f>
        <v>1355</v>
      </c>
      <c r="F64" s="165">
        <f>H64/E64</f>
        <v>10.040590405904059</v>
      </c>
      <c r="G64" s="244">
        <f>SUM(G59:G63)</f>
        <v>46</v>
      </c>
      <c r="H64" s="244">
        <f t="shared" ref="H64" si="2">SUM(H59:H63)</f>
        <v>13605</v>
      </c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  <c r="EN64" s="4"/>
      <c r="EO64" s="4"/>
      <c r="EP64" s="4"/>
      <c r="EQ64" s="4"/>
      <c r="ER64" s="4"/>
      <c r="ES64" s="4"/>
      <c r="ET64" s="4"/>
      <c r="EU64" s="4"/>
      <c r="EV64" s="4"/>
      <c r="EW64" s="4"/>
      <c r="EX64" s="4"/>
      <c r="EY64" s="4"/>
      <c r="EZ64" s="4"/>
      <c r="FA64" s="4"/>
      <c r="FB64" s="4"/>
      <c r="FC64" s="4"/>
      <c r="FD64" s="4"/>
      <c r="FE64" s="4"/>
      <c r="FF64" s="4"/>
      <c r="FG64" s="4"/>
      <c r="FH64" s="4"/>
      <c r="FI64" s="4"/>
      <c r="FJ64" s="4"/>
      <c r="FK64" s="4"/>
      <c r="FL64" s="4"/>
      <c r="FM64" s="4"/>
      <c r="FN64" s="4"/>
      <c r="FO64" s="4"/>
      <c r="FP64" s="4"/>
      <c r="FQ64" s="4"/>
      <c r="FR64" s="4"/>
      <c r="FS64" s="4"/>
      <c r="FT64" s="4"/>
      <c r="FU64" s="4"/>
      <c r="FV64" s="4"/>
      <c r="FW64" s="4"/>
      <c r="FX64" s="4"/>
      <c r="FY64" s="4"/>
      <c r="FZ64" s="4"/>
      <c r="GA64" s="4"/>
      <c r="GB64" s="4"/>
      <c r="GC64" s="4"/>
      <c r="GD64" s="4"/>
      <c r="GE64" s="4"/>
      <c r="GF64" s="4"/>
      <c r="GG64" s="4"/>
      <c r="GH64" s="4"/>
      <c r="GI64" s="4"/>
      <c r="GJ64" s="4"/>
      <c r="GK64" s="4"/>
      <c r="GL64" s="4"/>
      <c r="GM64" s="4"/>
      <c r="GN64" s="4"/>
      <c r="GO64" s="4"/>
      <c r="GP64" s="4"/>
      <c r="GQ64" s="4"/>
      <c r="GR64" s="4"/>
      <c r="GS64" s="4"/>
    </row>
    <row r="65" spans="1:201" s="5" customFormat="1" x14ac:dyDescent="0.25">
      <c r="A65" s="34"/>
      <c r="B65" s="237" t="s">
        <v>23</v>
      </c>
      <c r="C65" s="14"/>
      <c r="D65" s="14"/>
      <c r="E65" s="164"/>
      <c r="F65" s="167"/>
      <c r="G65" s="164"/>
      <c r="H65" s="16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</row>
    <row r="66" spans="1:201" s="5" customFormat="1" x14ac:dyDescent="0.25">
      <c r="A66" s="34"/>
      <c r="B66" s="16" t="s">
        <v>97</v>
      </c>
      <c r="C66" s="11">
        <v>240</v>
      </c>
      <c r="D66" s="11"/>
      <c r="E66" s="92">
        <v>1234</v>
      </c>
      <c r="F66" s="283">
        <v>8</v>
      </c>
      <c r="G66" s="95">
        <f>ROUND(H66/C66,0)</f>
        <v>41</v>
      </c>
      <c r="H66" s="92">
        <f>ROUND(E66*F66,0)</f>
        <v>9872</v>
      </c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  <c r="EN66" s="4"/>
      <c r="EO66" s="4"/>
      <c r="EP66" s="4"/>
      <c r="EQ66" s="4"/>
      <c r="ER66" s="4"/>
      <c r="ES66" s="4"/>
      <c r="ET66" s="4"/>
      <c r="EU66" s="4"/>
      <c r="EV66" s="4"/>
      <c r="EW66" s="4"/>
      <c r="EX66" s="4"/>
      <c r="EY66" s="4"/>
      <c r="EZ66" s="4"/>
      <c r="FA66" s="4"/>
      <c r="FB66" s="4"/>
      <c r="FC66" s="4"/>
      <c r="FD66" s="4"/>
      <c r="FE66" s="4"/>
      <c r="FF66" s="4"/>
      <c r="FG66" s="4"/>
      <c r="FH66" s="4"/>
      <c r="FI66" s="4"/>
      <c r="FJ66" s="4"/>
      <c r="FK66" s="4"/>
      <c r="FL66" s="4"/>
      <c r="FM66" s="4"/>
      <c r="FN66" s="4"/>
      <c r="FO66" s="4"/>
      <c r="FP66" s="4"/>
      <c r="FQ66" s="4"/>
      <c r="FR66" s="4"/>
      <c r="FS66" s="4"/>
      <c r="FT66" s="4"/>
      <c r="FU66" s="4"/>
      <c r="FV66" s="4"/>
      <c r="FW66" s="4"/>
      <c r="FX66" s="4"/>
      <c r="FY66" s="4"/>
      <c r="FZ66" s="4"/>
      <c r="GA66" s="4"/>
      <c r="GB66" s="4"/>
      <c r="GC66" s="4"/>
      <c r="GD66" s="4"/>
      <c r="GE66" s="4"/>
      <c r="GF66" s="4"/>
      <c r="GG66" s="4"/>
      <c r="GH66" s="4"/>
      <c r="GI66" s="4"/>
      <c r="GJ66" s="4"/>
      <c r="GK66" s="4"/>
      <c r="GL66" s="4"/>
      <c r="GM66" s="4"/>
      <c r="GN66" s="4"/>
      <c r="GO66" s="4"/>
      <c r="GP66" s="4"/>
      <c r="GQ66" s="4"/>
      <c r="GR66" s="4"/>
      <c r="GS66" s="4"/>
    </row>
    <row r="67" spans="1:201" s="5" customFormat="1" x14ac:dyDescent="0.25">
      <c r="A67" s="34"/>
      <c r="B67" s="16" t="s">
        <v>13</v>
      </c>
      <c r="C67" s="11">
        <v>240</v>
      </c>
      <c r="D67" s="11"/>
      <c r="E67" s="92">
        <v>650</v>
      </c>
      <c r="F67" s="283">
        <v>3</v>
      </c>
      <c r="G67" s="95">
        <f>ROUND(H67/C67,0)</f>
        <v>8</v>
      </c>
      <c r="H67" s="92">
        <f>ROUND(E67*F67,0)</f>
        <v>1950</v>
      </c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  <c r="EN67" s="4"/>
      <c r="EO67" s="4"/>
      <c r="EP67" s="4"/>
      <c r="EQ67" s="4"/>
      <c r="ER67" s="4"/>
      <c r="ES67" s="4"/>
      <c r="ET67" s="4"/>
      <c r="EU67" s="4"/>
      <c r="EV67" s="4"/>
      <c r="EW67" s="4"/>
      <c r="EX67" s="4"/>
      <c r="EY67" s="4"/>
      <c r="EZ67" s="4"/>
      <c r="FA67" s="4"/>
      <c r="FB67" s="4"/>
      <c r="FC67" s="4"/>
      <c r="FD67" s="4"/>
      <c r="FE67" s="4"/>
      <c r="FF67" s="4"/>
      <c r="FG67" s="4"/>
      <c r="FH67" s="4"/>
      <c r="FI67" s="4"/>
      <c r="FJ67" s="4"/>
      <c r="FK67" s="4"/>
      <c r="FL67" s="4"/>
      <c r="FM67" s="4"/>
      <c r="FN67" s="4"/>
      <c r="FO67" s="4"/>
      <c r="FP67" s="4"/>
      <c r="FQ67" s="4"/>
      <c r="FR67" s="4"/>
      <c r="FS67" s="4"/>
      <c r="FT67" s="4"/>
      <c r="FU67" s="4"/>
      <c r="FV67" s="4"/>
      <c r="FW67" s="4"/>
      <c r="FX67" s="4"/>
      <c r="FY67" s="4"/>
      <c r="FZ67" s="4"/>
      <c r="GA67" s="4"/>
      <c r="GB67" s="4"/>
      <c r="GC67" s="4"/>
      <c r="GD67" s="4"/>
      <c r="GE67" s="4"/>
      <c r="GF67" s="4"/>
      <c r="GG67" s="4"/>
      <c r="GH67" s="4"/>
      <c r="GI67" s="4"/>
      <c r="GJ67" s="4"/>
      <c r="GK67" s="4"/>
      <c r="GL67" s="4"/>
      <c r="GM67" s="4"/>
      <c r="GN67" s="4"/>
      <c r="GO67" s="4"/>
      <c r="GP67" s="4"/>
      <c r="GQ67" s="4"/>
      <c r="GR67" s="4"/>
      <c r="GS67" s="4"/>
    </row>
    <row r="68" spans="1:201" s="5" customFormat="1" x14ac:dyDescent="0.25">
      <c r="A68" s="34"/>
      <c r="B68" s="245" t="s">
        <v>98</v>
      </c>
      <c r="C68" s="11"/>
      <c r="D68" s="11"/>
      <c r="E68" s="178">
        <f>E66+E67</f>
        <v>1884</v>
      </c>
      <c r="F68" s="165">
        <f>H68/E68</f>
        <v>6.2749469214437363</v>
      </c>
      <c r="G68" s="178">
        <f t="shared" ref="G68:H68" si="3">G66+G67</f>
        <v>49</v>
      </c>
      <c r="H68" s="178">
        <f t="shared" si="3"/>
        <v>11822</v>
      </c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  <c r="EN68" s="4"/>
      <c r="EO68" s="4"/>
      <c r="EP68" s="4"/>
      <c r="EQ68" s="4"/>
      <c r="ER68" s="4"/>
      <c r="ES68" s="4"/>
      <c r="ET68" s="4"/>
      <c r="EU68" s="4"/>
      <c r="EV68" s="4"/>
      <c r="EW68" s="4"/>
      <c r="EX68" s="4"/>
      <c r="EY68" s="4"/>
      <c r="EZ68" s="4"/>
      <c r="FA68" s="4"/>
      <c r="FB68" s="4"/>
      <c r="FC68" s="4"/>
      <c r="FD68" s="4"/>
      <c r="FE68" s="4"/>
      <c r="FF68" s="4"/>
      <c r="FG68" s="4"/>
      <c r="FH68" s="4"/>
      <c r="FI68" s="4"/>
      <c r="FJ68" s="4"/>
      <c r="FK68" s="4"/>
      <c r="FL68" s="4"/>
      <c r="FM68" s="4"/>
      <c r="FN68" s="4"/>
      <c r="FO68" s="4"/>
      <c r="FP68" s="4"/>
      <c r="FQ68" s="4"/>
      <c r="FR68" s="4"/>
      <c r="FS68" s="4"/>
      <c r="FT68" s="4"/>
      <c r="FU68" s="4"/>
      <c r="FV68" s="4"/>
      <c r="FW68" s="4"/>
      <c r="FX68" s="4"/>
      <c r="FY68" s="4"/>
      <c r="FZ68" s="4"/>
      <c r="GA68" s="4"/>
      <c r="GB68" s="4"/>
      <c r="GC68" s="4"/>
      <c r="GD68" s="4"/>
      <c r="GE68" s="4"/>
      <c r="GF68" s="4"/>
      <c r="GG68" s="4"/>
      <c r="GH68" s="4"/>
      <c r="GI68" s="4"/>
      <c r="GJ68" s="4"/>
      <c r="GK68" s="4"/>
      <c r="GL68" s="4"/>
      <c r="GM68" s="4"/>
      <c r="GN68" s="4"/>
      <c r="GO68" s="4"/>
      <c r="GP68" s="4"/>
      <c r="GQ68" s="4"/>
      <c r="GR68" s="4"/>
      <c r="GS68" s="4"/>
    </row>
    <row r="69" spans="1:201" s="5" customFormat="1" ht="29.25" x14ac:dyDescent="0.25">
      <c r="A69" s="34"/>
      <c r="B69" s="80" t="s">
        <v>84</v>
      </c>
      <c r="C69" s="128"/>
      <c r="D69" s="128"/>
      <c r="E69" s="86">
        <f>E64+E68</f>
        <v>3239</v>
      </c>
      <c r="F69" s="165">
        <f>H69/E69</f>
        <v>7.8502624266748997</v>
      </c>
      <c r="G69" s="86">
        <f>G64+G68</f>
        <v>95</v>
      </c>
      <c r="H69" s="86">
        <f>H64+H68</f>
        <v>25427</v>
      </c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  <c r="EN69" s="4"/>
      <c r="EO69" s="4"/>
      <c r="EP69" s="4"/>
      <c r="EQ69" s="4"/>
      <c r="ER69" s="4"/>
      <c r="ES69" s="4"/>
      <c r="ET69" s="4"/>
      <c r="EU69" s="4"/>
      <c r="EV69" s="4"/>
      <c r="EW69" s="4"/>
      <c r="EX69" s="4"/>
      <c r="EY69" s="4"/>
      <c r="EZ69" s="4"/>
      <c r="FA69" s="4"/>
      <c r="FB69" s="4"/>
      <c r="FC69" s="4"/>
      <c r="FD69" s="4"/>
      <c r="FE69" s="4"/>
      <c r="FF69" s="4"/>
      <c r="FG69" s="4"/>
      <c r="FH69" s="4"/>
      <c r="FI69" s="4"/>
      <c r="FJ69" s="4"/>
      <c r="FK69" s="4"/>
      <c r="FL69" s="4"/>
      <c r="FM69" s="4"/>
      <c r="FN69" s="4"/>
      <c r="FO69" s="4"/>
      <c r="FP69" s="4"/>
      <c r="FQ69" s="4"/>
      <c r="FR69" s="4"/>
      <c r="FS69" s="4"/>
      <c r="FT69" s="4"/>
      <c r="FU69" s="4"/>
      <c r="FV69" s="4"/>
      <c r="FW69" s="4"/>
      <c r="FX69" s="4"/>
      <c r="FY69" s="4"/>
      <c r="FZ69" s="4"/>
      <c r="GA69" s="4"/>
      <c r="GB69" s="4"/>
      <c r="GC69" s="4"/>
      <c r="GD69" s="4"/>
      <c r="GE69" s="4"/>
      <c r="GF69" s="4"/>
      <c r="GG69" s="4"/>
      <c r="GH69" s="4"/>
      <c r="GI69" s="4"/>
      <c r="GJ69" s="4"/>
      <c r="GK69" s="4"/>
      <c r="GL69" s="4"/>
      <c r="GM69" s="4"/>
      <c r="GN69" s="4"/>
      <c r="GO69" s="4"/>
      <c r="GP69" s="4"/>
      <c r="GQ69" s="4"/>
      <c r="GR69" s="4"/>
      <c r="GS69" s="4"/>
    </row>
    <row r="70" spans="1:201" s="5" customFormat="1" ht="15.75" x14ac:dyDescent="0.25">
      <c r="A70" s="34"/>
      <c r="B70" s="227" t="s">
        <v>69</v>
      </c>
      <c r="C70" s="47"/>
      <c r="D70" s="47"/>
      <c r="E70" s="83">
        <f>E71+E73</f>
        <v>14015</v>
      </c>
      <c r="F70" s="166"/>
      <c r="G70" s="166"/>
      <c r="H70" s="95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  <c r="EN70" s="4"/>
      <c r="EO70" s="4"/>
      <c r="EP70" s="4"/>
      <c r="EQ70" s="4"/>
      <c r="ER70" s="4"/>
      <c r="ES70" s="4"/>
      <c r="ET70" s="4"/>
      <c r="EU70" s="4"/>
      <c r="EV70" s="4"/>
      <c r="EW70" s="4"/>
      <c r="EX70" s="4"/>
      <c r="EY70" s="4"/>
      <c r="EZ70" s="4"/>
      <c r="FA70" s="4"/>
      <c r="FB70" s="4"/>
      <c r="FC70" s="4"/>
      <c r="FD70" s="4"/>
      <c r="FE70" s="4"/>
      <c r="FF70" s="4"/>
      <c r="FG70" s="4"/>
      <c r="FH70" s="4"/>
      <c r="FI70" s="4"/>
      <c r="FJ70" s="4"/>
      <c r="FK70" s="4"/>
      <c r="FL70" s="4"/>
      <c r="FM70" s="4"/>
      <c r="FN70" s="4"/>
      <c r="FO70" s="4"/>
      <c r="FP70" s="4"/>
      <c r="FQ70" s="4"/>
      <c r="FR70" s="4"/>
      <c r="FS70" s="4"/>
      <c r="FT70" s="4"/>
      <c r="FU70" s="4"/>
      <c r="FV70" s="4"/>
      <c r="FW70" s="4"/>
      <c r="FX70" s="4"/>
      <c r="FY70" s="4"/>
      <c r="FZ70" s="4"/>
      <c r="GA70" s="4"/>
      <c r="GB70" s="4"/>
      <c r="GC70" s="4"/>
      <c r="GD70" s="4"/>
      <c r="GE70" s="4"/>
      <c r="GF70" s="4"/>
      <c r="GG70" s="4"/>
      <c r="GH70" s="4"/>
      <c r="GI70" s="4"/>
      <c r="GJ70" s="4"/>
      <c r="GK70" s="4"/>
      <c r="GL70" s="4"/>
      <c r="GM70" s="4"/>
      <c r="GN70" s="4"/>
      <c r="GO70" s="4"/>
      <c r="GP70" s="4"/>
      <c r="GQ70" s="4"/>
      <c r="GR70" s="4"/>
      <c r="GS70" s="4"/>
    </row>
    <row r="71" spans="1:201" s="5" customFormat="1" x14ac:dyDescent="0.25">
      <c r="A71" s="34"/>
      <c r="B71" s="319" t="s">
        <v>140</v>
      </c>
      <c r="C71" s="318"/>
      <c r="D71" s="318"/>
      <c r="E71" s="13">
        <f>E72</f>
        <v>13985</v>
      </c>
      <c r="F71" s="13"/>
      <c r="G71" s="13"/>
      <c r="H71" s="318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</row>
    <row r="72" spans="1:201" s="5" customFormat="1" x14ac:dyDescent="0.25">
      <c r="A72" s="34"/>
      <c r="B72" s="325" t="s">
        <v>141</v>
      </c>
      <c r="C72" s="318"/>
      <c r="D72" s="318"/>
      <c r="E72" s="318">
        <v>13985</v>
      </c>
      <c r="F72" s="318"/>
      <c r="G72" s="318"/>
      <c r="H72" s="318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  <c r="EN72" s="4"/>
      <c r="EO72" s="4"/>
      <c r="EP72" s="4"/>
      <c r="EQ72" s="4"/>
      <c r="ER72" s="4"/>
      <c r="ES72" s="4"/>
      <c r="ET72" s="4"/>
      <c r="EU72" s="4"/>
      <c r="EV72" s="4"/>
      <c r="EW72" s="4"/>
      <c r="EX72" s="4"/>
      <c r="EY72" s="4"/>
      <c r="EZ72" s="4"/>
      <c r="FA72" s="4"/>
      <c r="FB72" s="4"/>
      <c r="FC72" s="4"/>
      <c r="FD72" s="4"/>
      <c r="FE72" s="4"/>
      <c r="FF72" s="4"/>
      <c r="FG72" s="4"/>
      <c r="FH72" s="4"/>
      <c r="FI72" s="4"/>
      <c r="FJ72" s="4"/>
      <c r="FK72" s="4"/>
      <c r="FL72" s="4"/>
      <c r="FM72" s="4"/>
      <c r="FN72" s="4"/>
      <c r="FO72" s="4"/>
      <c r="FP72" s="4"/>
      <c r="FQ72" s="4"/>
      <c r="FR72" s="4"/>
      <c r="FS72" s="4"/>
      <c r="FT72" s="4"/>
      <c r="FU72" s="4"/>
      <c r="FV72" s="4"/>
      <c r="FW72" s="4"/>
      <c r="FX72" s="4"/>
      <c r="FY72" s="4"/>
      <c r="FZ72" s="4"/>
      <c r="GA72" s="4"/>
      <c r="GB72" s="4"/>
      <c r="GC72" s="4"/>
      <c r="GD72" s="4"/>
      <c r="GE72" s="4"/>
      <c r="GF72" s="4"/>
      <c r="GG72" s="4"/>
      <c r="GH72" s="4"/>
      <c r="GI72" s="4"/>
      <c r="GJ72" s="4"/>
      <c r="GK72" s="4"/>
      <c r="GL72" s="4"/>
      <c r="GM72" s="4"/>
      <c r="GN72" s="4"/>
      <c r="GO72" s="4"/>
      <c r="GP72" s="4"/>
      <c r="GQ72" s="4"/>
      <c r="GR72" s="4"/>
      <c r="GS72" s="4"/>
    </row>
    <row r="73" spans="1:201" s="5" customFormat="1" x14ac:dyDescent="0.25">
      <c r="A73" s="34"/>
      <c r="B73" s="277" t="s">
        <v>142</v>
      </c>
      <c r="C73" s="318"/>
      <c r="D73" s="318"/>
      <c r="E73" s="318">
        <f>E74+E75</f>
        <v>30</v>
      </c>
      <c r="F73" s="318"/>
      <c r="G73" s="318"/>
      <c r="H73" s="318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  <c r="EN73" s="4"/>
      <c r="EO73" s="4"/>
      <c r="EP73" s="4"/>
      <c r="EQ73" s="4"/>
      <c r="ER73" s="4"/>
      <c r="ES73" s="4"/>
      <c r="ET73" s="4"/>
      <c r="EU73" s="4"/>
      <c r="EV73" s="4"/>
      <c r="EW73" s="4"/>
      <c r="EX73" s="4"/>
      <c r="EY73" s="4"/>
      <c r="EZ73" s="4"/>
      <c r="FA73" s="4"/>
      <c r="FB73" s="4"/>
      <c r="FC73" s="4"/>
      <c r="FD73" s="4"/>
      <c r="FE73" s="4"/>
      <c r="FF73" s="4"/>
      <c r="FG73" s="4"/>
      <c r="FH73" s="4"/>
      <c r="FI73" s="4"/>
      <c r="FJ73" s="4"/>
      <c r="FK73" s="4"/>
      <c r="FL73" s="4"/>
      <c r="FM73" s="4"/>
      <c r="FN73" s="4"/>
      <c r="FO73" s="4"/>
      <c r="FP73" s="4"/>
      <c r="FQ73" s="4"/>
      <c r="FR73" s="4"/>
      <c r="FS73" s="4"/>
      <c r="FT73" s="4"/>
      <c r="FU73" s="4"/>
      <c r="FV73" s="4"/>
      <c r="FW73" s="4"/>
      <c r="FX73" s="4"/>
      <c r="FY73" s="4"/>
      <c r="FZ73" s="4"/>
      <c r="GA73" s="4"/>
      <c r="GB73" s="4"/>
      <c r="GC73" s="4"/>
      <c r="GD73" s="4"/>
      <c r="GE73" s="4"/>
      <c r="GF73" s="4"/>
      <c r="GG73" s="4"/>
      <c r="GH73" s="4"/>
      <c r="GI73" s="4"/>
      <c r="GJ73" s="4"/>
      <c r="GK73" s="4"/>
      <c r="GL73" s="4"/>
      <c r="GM73" s="4"/>
      <c r="GN73" s="4"/>
      <c r="GO73" s="4"/>
      <c r="GP73" s="4"/>
      <c r="GQ73" s="4"/>
      <c r="GR73" s="4"/>
      <c r="GS73" s="4"/>
    </row>
    <row r="74" spans="1:201" s="5" customFormat="1" ht="30" x14ac:dyDescent="0.25">
      <c r="A74" s="34"/>
      <c r="B74" s="325" t="s">
        <v>143</v>
      </c>
      <c r="C74" s="318"/>
      <c r="D74" s="318"/>
      <c r="E74" s="318">
        <v>30</v>
      </c>
      <c r="F74" s="318"/>
      <c r="G74" s="318"/>
      <c r="H74" s="318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  <c r="EN74" s="4"/>
      <c r="EO74" s="4"/>
      <c r="EP74" s="4"/>
      <c r="EQ74" s="4"/>
      <c r="ER74" s="4"/>
      <c r="ES74" s="4"/>
      <c r="ET74" s="4"/>
      <c r="EU74" s="4"/>
      <c r="EV74" s="4"/>
      <c r="EW74" s="4"/>
      <c r="EX74" s="4"/>
      <c r="EY74" s="4"/>
      <c r="EZ74" s="4"/>
      <c r="FA74" s="4"/>
      <c r="FB74" s="4"/>
      <c r="FC74" s="4"/>
      <c r="FD74" s="4"/>
      <c r="FE74" s="4"/>
      <c r="FF74" s="4"/>
      <c r="FG74" s="4"/>
      <c r="FH74" s="4"/>
      <c r="FI74" s="4"/>
      <c r="FJ74" s="4"/>
      <c r="FK74" s="4"/>
      <c r="FL74" s="4"/>
      <c r="FM74" s="4"/>
      <c r="FN74" s="4"/>
      <c r="FO74" s="4"/>
      <c r="FP74" s="4"/>
      <c r="FQ74" s="4"/>
      <c r="FR74" s="4"/>
      <c r="FS74" s="4"/>
      <c r="FT74" s="4"/>
      <c r="FU74" s="4"/>
      <c r="FV74" s="4"/>
      <c r="FW74" s="4"/>
      <c r="FX74" s="4"/>
      <c r="FY74" s="4"/>
      <c r="FZ74" s="4"/>
      <c r="GA74" s="4"/>
      <c r="GB74" s="4"/>
      <c r="GC74" s="4"/>
      <c r="GD74" s="4"/>
      <c r="GE74" s="4"/>
      <c r="GF74" s="4"/>
      <c r="GG74" s="4"/>
      <c r="GH74" s="4"/>
      <c r="GI74" s="4"/>
      <c r="GJ74" s="4"/>
      <c r="GK74" s="4"/>
      <c r="GL74" s="4"/>
      <c r="GM74" s="4"/>
      <c r="GN74" s="4"/>
      <c r="GO74" s="4"/>
      <c r="GP74" s="4"/>
      <c r="GQ74" s="4"/>
      <c r="GR74" s="4"/>
      <c r="GS74" s="4"/>
    </row>
    <row r="75" spans="1:201" s="5" customFormat="1" ht="15.75" thickBot="1" x14ac:dyDescent="0.3">
      <c r="A75" s="34"/>
      <c r="B75" s="326" t="s">
        <v>144</v>
      </c>
      <c r="C75" s="327"/>
      <c r="D75" s="327"/>
      <c r="E75" s="327"/>
      <c r="F75" s="327"/>
      <c r="G75" s="327"/>
      <c r="H75" s="327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  <c r="FN75" s="4"/>
      <c r="FO75" s="4"/>
      <c r="FP75" s="4"/>
      <c r="FQ75" s="4"/>
      <c r="FR75" s="4"/>
      <c r="FS75" s="4"/>
      <c r="FT75" s="4"/>
      <c r="FU75" s="4"/>
      <c r="FV75" s="4"/>
      <c r="FW75" s="4"/>
      <c r="FX75" s="4"/>
      <c r="FY75" s="4"/>
      <c r="FZ75" s="4"/>
      <c r="GA75" s="4"/>
      <c r="GB75" s="4"/>
      <c r="GC75" s="4"/>
      <c r="GD75" s="4"/>
      <c r="GE75" s="4"/>
      <c r="GF75" s="4"/>
      <c r="GG75" s="4"/>
      <c r="GH75" s="4"/>
      <c r="GI75" s="4"/>
      <c r="GJ75" s="4"/>
      <c r="GK75" s="4"/>
      <c r="GL75" s="4"/>
      <c r="GM75" s="4"/>
      <c r="GN75" s="4"/>
      <c r="GO75" s="4"/>
      <c r="GP75" s="4"/>
      <c r="GQ75" s="4"/>
      <c r="GR75" s="4"/>
      <c r="GS75" s="4"/>
    </row>
    <row r="76" spans="1:201" s="5" customFormat="1" ht="15.75" thickBot="1" x14ac:dyDescent="0.3">
      <c r="A76" s="256"/>
      <c r="B76" s="140" t="s">
        <v>11</v>
      </c>
      <c r="C76" s="141"/>
      <c r="D76" s="141"/>
      <c r="E76" s="260"/>
      <c r="F76" s="260"/>
      <c r="G76" s="260"/>
      <c r="H76" s="260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  <c r="EN76" s="4"/>
      <c r="EO76" s="4"/>
      <c r="EP76" s="4"/>
      <c r="EQ76" s="4"/>
      <c r="ER76" s="4"/>
      <c r="ES76" s="4"/>
      <c r="ET76" s="4"/>
      <c r="EU76" s="4"/>
      <c r="EV76" s="4"/>
      <c r="EW76" s="4"/>
      <c r="EX76" s="4"/>
      <c r="EY76" s="4"/>
      <c r="EZ76" s="4"/>
      <c r="FA76" s="4"/>
      <c r="FB76" s="4"/>
      <c r="FC76" s="4"/>
      <c r="FD76" s="4"/>
      <c r="FE76" s="4"/>
      <c r="FF76" s="4"/>
      <c r="FG76" s="4"/>
      <c r="FH76" s="4"/>
      <c r="FI76" s="4"/>
      <c r="FJ76" s="4"/>
      <c r="FK76" s="4"/>
      <c r="FL76" s="4"/>
      <c r="FM76" s="4"/>
      <c r="FN76" s="4"/>
      <c r="FO76" s="4"/>
      <c r="FP76" s="4"/>
      <c r="FQ76" s="4"/>
      <c r="FR76" s="4"/>
      <c r="FS76" s="4"/>
      <c r="FT76" s="4"/>
      <c r="FU76" s="4"/>
      <c r="FV76" s="4"/>
      <c r="FW76" s="4"/>
      <c r="FX76" s="4"/>
      <c r="FY76" s="4"/>
      <c r="FZ76" s="4"/>
      <c r="GA76" s="4"/>
      <c r="GB76" s="4"/>
      <c r="GC76" s="4"/>
      <c r="GD76" s="4"/>
      <c r="GE76" s="4"/>
      <c r="GF76" s="4"/>
      <c r="GG76" s="4"/>
      <c r="GH76" s="4"/>
      <c r="GI76" s="4"/>
      <c r="GJ76" s="4"/>
      <c r="GK76" s="4"/>
      <c r="GL76" s="4"/>
      <c r="GM76" s="4"/>
      <c r="GN76" s="4"/>
      <c r="GO76" s="4"/>
      <c r="GP76" s="4"/>
      <c r="GQ76" s="4"/>
      <c r="GR76" s="4"/>
      <c r="GS76" s="4"/>
    </row>
  </sheetData>
  <mergeCells count="7">
    <mergeCell ref="B2:H2"/>
    <mergeCell ref="C4:C6"/>
    <mergeCell ref="G4:G6"/>
    <mergeCell ref="H4:H6"/>
    <mergeCell ref="F4:F6"/>
    <mergeCell ref="D4:D6"/>
    <mergeCell ref="E4:E6"/>
  </mergeCells>
  <pageMargins left="0.39370078740157483" right="0" top="0.35433070866141736" bottom="0.35433070866141736" header="0" footer="0"/>
  <pageSetup paperSize="9" scale="87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A71"/>
  <sheetViews>
    <sheetView topLeftCell="B36" zoomScale="80" zoomScaleNormal="80" workbookViewId="0">
      <selection activeCell="L14" sqref="L14"/>
    </sheetView>
  </sheetViews>
  <sheetFormatPr defaultColWidth="11.42578125" defaultRowHeight="15" x14ac:dyDescent="0.25"/>
  <cols>
    <col min="1" max="1" width="5.85546875" style="4" hidden="1" customWidth="1"/>
    <col min="2" max="2" width="50.7109375" style="4" customWidth="1"/>
    <col min="3" max="3" width="10.7109375" style="4" customWidth="1"/>
    <col min="4" max="4" width="16.5703125" style="4" customWidth="1"/>
    <col min="5" max="5" width="11.28515625" style="4" customWidth="1"/>
    <col min="6" max="6" width="11.140625" style="4" customWidth="1"/>
    <col min="7" max="7" width="11.28515625" style="4" customWidth="1"/>
    <col min="8" max="8" width="12.140625" style="4" customWidth="1"/>
    <col min="9" max="16384" width="11.42578125" style="4"/>
  </cols>
  <sheetData>
    <row r="1" spans="1:8" s="1" customFormat="1" ht="15.75" x14ac:dyDescent="0.25"/>
    <row r="2" spans="1:8" s="1" customFormat="1" ht="37.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5.2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43.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29.25" customHeight="1" x14ac:dyDescent="0.25">
      <c r="A8" s="193">
        <v>1</v>
      </c>
      <c r="B8" s="255" t="s">
        <v>148</v>
      </c>
      <c r="C8" s="174"/>
      <c r="D8" s="174"/>
      <c r="E8" s="173"/>
      <c r="F8" s="173"/>
      <c r="G8" s="173"/>
      <c r="H8" s="173"/>
    </row>
    <row r="9" spans="1:8" x14ac:dyDescent="0.25">
      <c r="A9" s="31"/>
      <c r="B9" s="12" t="s">
        <v>5</v>
      </c>
      <c r="C9" s="41"/>
      <c r="D9" s="41"/>
      <c r="E9" s="92"/>
      <c r="F9" s="92"/>
      <c r="G9" s="92"/>
      <c r="H9" s="92"/>
    </row>
    <row r="10" spans="1:8" x14ac:dyDescent="0.25">
      <c r="A10" s="31"/>
      <c r="B10" s="13" t="s">
        <v>24</v>
      </c>
      <c r="C10" s="11">
        <v>340</v>
      </c>
      <c r="D10" s="11"/>
      <c r="E10" s="92">
        <v>400</v>
      </c>
      <c r="F10" s="284">
        <v>11</v>
      </c>
      <c r="G10" s="95">
        <f t="shared" ref="G10:G17" si="0">ROUND(H10/C10,0)</f>
        <v>13</v>
      </c>
      <c r="H10" s="92">
        <f t="shared" ref="H10:H17" si="1">ROUND(E10*F10,0)</f>
        <v>4400</v>
      </c>
    </row>
    <row r="11" spans="1:8" x14ac:dyDescent="0.25">
      <c r="A11" s="31"/>
      <c r="B11" s="13" t="s">
        <v>13</v>
      </c>
      <c r="C11" s="11">
        <v>340</v>
      </c>
      <c r="D11" s="11"/>
      <c r="E11" s="92">
        <v>490</v>
      </c>
      <c r="F11" s="284">
        <v>9</v>
      </c>
      <c r="G11" s="95">
        <f t="shared" si="0"/>
        <v>13</v>
      </c>
      <c r="H11" s="92">
        <f t="shared" si="1"/>
        <v>4410</v>
      </c>
    </row>
    <row r="12" spans="1:8" x14ac:dyDescent="0.25">
      <c r="A12" s="31"/>
      <c r="B12" s="13" t="s">
        <v>75</v>
      </c>
      <c r="C12" s="11">
        <v>270</v>
      </c>
      <c r="D12" s="11"/>
      <c r="E12" s="92">
        <v>290</v>
      </c>
      <c r="F12" s="284">
        <v>7</v>
      </c>
      <c r="G12" s="95">
        <f t="shared" si="0"/>
        <v>8</v>
      </c>
      <c r="H12" s="92">
        <f t="shared" si="1"/>
        <v>2030</v>
      </c>
    </row>
    <row r="13" spans="1:8" x14ac:dyDescent="0.25">
      <c r="A13" s="31"/>
      <c r="B13" s="13" t="s">
        <v>28</v>
      </c>
      <c r="C13" s="11">
        <v>320</v>
      </c>
      <c r="D13" s="11"/>
      <c r="E13" s="92">
        <v>350</v>
      </c>
      <c r="F13" s="284">
        <v>10</v>
      </c>
      <c r="G13" s="95">
        <f t="shared" si="0"/>
        <v>11</v>
      </c>
      <c r="H13" s="92">
        <f t="shared" si="1"/>
        <v>3500</v>
      </c>
    </row>
    <row r="14" spans="1:8" x14ac:dyDescent="0.25">
      <c r="A14" s="31"/>
      <c r="B14" s="13" t="s">
        <v>27</v>
      </c>
      <c r="C14" s="11">
        <v>340</v>
      </c>
      <c r="D14" s="11"/>
      <c r="E14" s="92">
        <v>80</v>
      </c>
      <c r="F14" s="284">
        <v>8</v>
      </c>
      <c r="G14" s="95">
        <f t="shared" si="0"/>
        <v>2</v>
      </c>
      <c r="H14" s="92">
        <f t="shared" si="1"/>
        <v>640</v>
      </c>
    </row>
    <row r="15" spans="1:8" x14ac:dyDescent="0.25">
      <c r="A15" s="31"/>
      <c r="B15" s="13" t="s">
        <v>30</v>
      </c>
      <c r="C15" s="11">
        <v>300</v>
      </c>
      <c r="D15" s="11"/>
      <c r="E15" s="92">
        <v>130</v>
      </c>
      <c r="F15" s="284">
        <v>5.2</v>
      </c>
      <c r="G15" s="95">
        <f t="shared" si="0"/>
        <v>2</v>
      </c>
      <c r="H15" s="92">
        <f t="shared" si="1"/>
        <v>676</v>
      </c>
    </row>
    <row r="16" spans="1:8" x14ac:dyDescent="0.25">
      <c r="A16" s="31"/>
      <c r="B16" s="13" t="s">
        <v>26</v>
      </c>
      <c r="C16" s="11">
        <v>340</v>
      </c>
      <c r="D16" s="11"/>
      <c r="E16" s="92">
        <v>320</v>
      </c>
      <c r="F16" s="284">
        <v>6.1</v>
      </c>
      <c r="G16" s="95">
        <f t="shared" si="0"/>
        <v>6</v>
      </c>
      <c r="H16" s="92">
        <f t="shared" si="1"/>
        <v>1952</v>
      </c>
    </row>
    <row r="17" spans="1:209" x14ac:dyDescent="0.25">
      <c r="A17" s="31"/>
      <c r="B17" s="13" t="s">
        <v>52</v>
      </c>
      <c r="C17" s="11">
        <v>340</v>
      </c>
      <c r="D17" s="11"/>
      <c r="E17" s="92">
        <v>240</v>
      </c>
      <c r="F17" s="284">
        <v>12</v>
      </c>
      <c r="G17" s="95">
        <f t="shared" si="0"/>
        <v>8</v>
      </c>
      <c r="H17" s="92">
        <f t="shared" si="1"/>
        <v>2880</v>
      </c>
    </row>
    <row r="18" spans="1:209" s="48" customFormat="1" ht="18.75" customHeight="1" x14ac:dyDescent="0.25">
      <c r="A18" s="34"/>
      <c r="B18" s="82" t="s">
        <v>6</v>
      </c>
      <c r="C18" s="14"/>
      <c r="D18" s="14"/>
      <c r="E18" s="86">
        <f>SUM(E10:E17)</f>
        <v>2300</v>
      </c>
      <c r="F18" s="285">
        <f>H18/E18</f>
        <v>8.907826086956522</v>
      </c>
      <c r="G18" s="128">
        <f>SUM(G10:G17)</f>
        <v>63</v>
      </c>
      <c r="H18" s="86">
        <f>SUM(H10:H17)</f>
        <v>20488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</row>
    <row r="19" spans="1:209" s="48" customFormat="1" ht="15.75" x14ac:dyDescent="0.25">
      <c r="A19" s="34"/>
      <c r="B19" s="214" t="s">
        <v>7</v>
      </c>
      <c r="C19" s="92"/>
      <c r="D19" s="92"/>
      <c r="E19" s="92"/>
      <c r="F19" s="92"/>
      <c r="G19" s="92"/>
      <c r="H19" s="92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</row>
    <row r="20" spans="1:209" s="48" customFormat="1" ht="18.75" customHeight="1" x14ac:dyDescent="0.25">
      <c r="A20" s="34"/>
      <c r="B20" s="20" t="s">
        <v>86</v>
      </c>
      <c r="C20" s="92"/>
      <c r="D20" s="92"/>
      <c r="E20" s="92">
        <f>E21+E22+E23+E24</f>
        <v>10200</v>
      </c>
      <c r="F20" s="92"/>
      <c r="G20" s="92"/>
      <c r="H20" s="92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</row>
    <row r="21" spans="1:209" s="48" customFormat="1" x14ac:dyDescent="0.25">
      <c r="A21" s="34"/>
      <c r="B21" s="20" t="s">
        <v>105</v>
      </c>
      <c r="C21" s="86"/>
      <c r="D21" s="86"/>
      <c r="E21" s="92"/>
      <c r="F21" s="92"/>
      <c r="G21" s="92"/>
      <c r="H21" s="92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</row>
    <row r="22" spans="1:209" s="48" customFormat="1" ht="30" x14ac:dyDescent="0.25">
      <c r="A22" s="34"/>
      <c r="B22" s="20" t="s">
        <v>124</v>
      </c>
      <c r="C22" s="86"/>
      <c r="D22" s="86"/>
      <c r="E22" s="92">
        <v>3000</v>
      </c>
      <c r="F22" s="92"/>
      <c r="G22" s="92"/>
      <c r="H22" s="92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</row>
    <row r="23" spans="1:209" s="48" customFormat="1" ht="30" x14ac:dyDescent="0.25">
      <c r="A23" s="34"/>
      <c r="B23" s="20" t="s">
        <v>125</v>
      </c>
      <c r="C23" s="86"/>
      <c r="D23" s="86"/>
      <c r="E23" s="92">
        <v>200</v>
      </c>
      <c r="F23" s="92"/>
      <c r="G23" s="92"/>
      <c r="H23" s="92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</row>
    <row r="24" spans="1:209" s="48" customFormat="1" x14ac:dyDescent="0.25">
      <c r="A24" s="34"/>
      <c r="B24" s="20" t="s">
        <v>126</v>
      </c>
      <c r="C24" s="86"/>
      <c r="D24" s="86"/>
      <c r="E24" s="92">
        <v>7000</v>
      </c>
      <c r="F24" s="92"/>
      <c r="G24" s="92"/>
      <c r="H24" s="92"/>
      <c r="I24" s="292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</row>
    <row r="25" spans="1:209" s="48" customFormat="1" x14ac:dyDescent="0.25">
      <c r="A25" s="34"/>
      <c r="B25" s="26" t="s">
        <v>87</v>
      </c>
      <c r="C25" s="92"/>
      <c r="D25" s="92"/>
      <c r="E25" s="92">
        <v>28592</v>
      </c>
      <c r="F25" s="92"/>
      <c r="G25" s="92"/>
      <c r="H25" s="92"/>
      <c r="I25" s="292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</row>
    <row r="26" spans="1:209" s="48" customFormat="1" x14ac:dyDescent="0.25">
      <c r="A26" s="34"/>
      <c r="B26" s="288" t="s">
        <v>104</v>
      </c>
      <c r="C26" s="92"/>
      <c r="D26" s="92"/>
      <c r="E26" s="92">
        <v>17450</v>
      </c>
      <c r="F26" s="92"/>
      <c r="G26" s="92"/>
      <c r="H26" s="92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</row>
    <row r="27" spans="1:209" s="48" customFormat="1" ht="18" customHeight="1" x14ac:dyDescent="0.25">
      <c r="A27" s="34"/>
      <c r="B27" s="21" t="s">
        <v>93</v>
      </c>
      <c r="C27" s="92"/>
      <c r="D27" s="92"/>
      <c r="E27" s="86">
        <f>E20+ROUND(E25*3.2,0)</f>
        <v>101694</v>
      </c>
      <c r="F27" s="92"/>
      <c r="G27" s="92"/>
      <c r="H27" s="92"/>
      <c r="I27" s="4"/>
      <c r="J27" s="292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</row>
    <row r="28" spans="1:209" s="48" customFormat="1" x14ac:dyDescent="0.25">
      <c r="A28" s="34"/>
      <c r="B28" s="19" t="s">
        <v>116</v>
      </c>
      <c r="C28" s="9"/>
      <c r="D28" s="301"/>
      <c r="E28" s="146"/>
      <c r="F28" s="92"/>
      <c r="G28" s="92"/>
      <c r="H28" s="92"/>
      <c r="I28" s="4"/>
      <c r="J28" s="292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</row>
    <row r="29" spans="1:209" s="48" customFormat="1" x14ac:dyDescent="0.25">
      <c r="A29" s="34"/>
      <c r="B29" s="20" t="s">
        <v>89</v>
      </c>
      <c r="C29" s="9"/>
      <c r="D29" s="301"/>
      <c r="E29" s="146">
        <f>E30+E31+E36+E42+E43+E44+E45</f>
        <v>23683</v>
      </c>
      <c r="F29" s="92"/>
      <c r="G29" s="92"/>
      <c r="H29" s="92"/>
      <c r="I29" s="4"/>
      <c r="J29" s="292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</row>
    <row r="30" spans="1:209" s="48" customFormat="1" x14ac:dyDescent="0.25">
      <c r="A30" s="34"/>
      <c r="B30" s="20" t="s">
        <v>105</v>
      </c>
      <c r="C30" s="9"/>
      <c r="D30" s="301"/>
      <c r="E30" s="146"/>
      <c r="F30" s="92"/>
      <c r="G30" s="92"/>
      <c r="H30" s="92"/>
      <c r="I30" s="4"/>
      <c r="J30" s="292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</row>
    <row r="31" spans="1:209" s="48" customFormat="1" ht="30" x14ac:dyDescent="0.25">
      <c r="A31" s="34"/>
      <c r="B31" s="20" t="s">
        <v>106</v>
      </c>
      <c r="C31" s="9"/>
      <c r="D31" s="129"/>
      <c r="E31" s="146">
        <f>E32+E33+E34+E35</f>
        <v>4876</v>
      </c>
      <c r="F31" s="92"/>
      <c r="G31" s="92"/>
      <c r="H31" s="92"/>
      <c r="I31" s="4"/>
      <c r="J31" s="292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</row>
    <row r="32" spans="1:209" s="48" customFormat="1" ht="18" customHeight="1" x14ac:dyDescent="0.25">
      <c r="A32" s="34"/>
      <c r="B32" s="20" t="s">
        <v>107</v>
      </c>
      <c r="C32" s="9"/>
      <c r="D32" s="92">
        <v>2421</v>
      </c>
      <c r="E32" s="92">
        <v>2421</v>
      </c>
      <c r="F32" s="92"/>
      <c r="G32" s="92"/>
      <c r="H32" s="92"/>
      <c r="I32" s="4"/>
      <c r="J32" s="292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</row>
    <row r="33" spans="1:199" s="48" customFormat="1" ht="18" customHeight="1" x14ac:dyDescent="0.25">
      <c r="A33" s="34"/>
      <c r="B33" s="20" t="s">
        <v>108</v>
      </c>
      <c r="C33" s="9"/>
      <c r="D33" s="86"/>
      <c r="E33" s="92">
        <v>738</v>
      </c>
      <c r="F33" s="92"/>
      <c r="G33" s="92"/>
      <c r="H33" s="92"/>
      <c r="I33" s="4"/>
      <c r="J33" s="292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</row>
    <row r="34" spans="1:199" s="48" customFormat="1" ht="45" x14ac:dyDescent="0.25">
      <c r="A34" s="34"/>
      <c r="B34" s="20" t="s">
        <v>110</v>
      </c>
      <c r="C34" s="9"/>
      <c r="D34" s="92">
        <v>36</v>
      </c>
      <c r="E34" s="92">
        <v>324</v>
      </c>
      <c r="F34" s="92"/>
      <c r="G34" s="92"/>
      <c r="H34" s="92"/>
      <c r="I34" s="4"/>
      <c r="J34" s="292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</row>
    <row r="35" spans="1:199" s="48" customFormat="1" ht="30" x14ac:dyDescent="0.25">
      <c r="A35" s="34"/>
      <c r="B35" s="20" t="s">
        <v>109</v>
      </c>
      <c r="C35" s="9"/>
      <c r="D35" s="92">
        <v>158</v>
      </c>
      <c r="E35" s="92">
        <v>1393</v>
      </c>
      <c r="F35" s="92"/>
      <c r="G35" s="92"/>
      <c r="H35" s="92"/>
      <c r="I35" s="4"/>
      <c r="J35" s="292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</row>
    <row r="36" spans="1:199" s="48" customFormat="1" ht="30" x14ac:dyDescent="0.25">
      <c r="A36" s="34"/>
      <c r="B36" s="20" t="s">
        <v>127</v>
      </c>
      <c r="C36" s="9"/>
      <c r="D36" s="129"/>
      <c r="E36" s="146">
        <f>E37+E38+E39+E40+E41</f>
        <v>18807</v>
      </c>
      <c r="F36" s="92"/>
      <c r="G36" s="92"/>
      <c r="H36" s="92"/>
      <c r="I36" s="4"/>
      <c r="J36" s="292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</row>
    <row r="37" spans="1:199" s="48" customFormat="1" ht="30" x14ac:dyDescent="0.25">
      <c r="A37" s="34"/>
      <c r="B37" s="20" t="s">
        <v>128</v>
      </c>
      <c r="C37" s="9"/>
      <c r="D37" s="86"/>
      <c r="E37" s="92">
        <v>2000</v>
      </c>
      <c r="F37" s="92"/>
      <c r="G37" s="92"/>
      <c r="H37" s="92"/>
      <c r="I37" s="4"/>
      <c r="J37" s="292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</row>
    <row r="38" spans="1:199" s="48" customFormat="1" ht="45" x14ac:dyDescent="0.25">
      <c r="A38" s="34"/>
      <c r="B38" s="20" t="s">
        <v>129</v>
      </c>
      <c r="C38" s="9"/>
      <c r="D38" s="92">
        <v>3650</v>
      </c>
      <c r="E38" s="92">
        <v>10741</v>
      </c>
      <c r="F38" s="92"/>
      <c r="G38" s="92"/>
      <c r="H38" s="92"/>
      <c r="I38" s="4"/>
      <c r="J38" s="292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</row>
    <row r="39" spans="1:199" s="48" customFormat="1" ht="45" x14ac:dyDescent="0.25">
      <c r="A39" s="34"/>
      <c r="B39" s="20" t="s">
        <v>130</v>
      </c>
      <c r="C39" s="9"/>
      <c r="D39" s="92">
        <v>1052</v>
      </c>
      <c r="E39" s="92">
        <v>2011</v>
      </c>
      <c r="F39" s="92"/>
      <c r="G39" s="92"/>
      <c r="H39" s="92"/>
      <c r="I39" s="4"/>
      <c r="J39" s="292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</row>
    <row r="40" spans="1:199" s="48" customFormat="1" ht="30" x14ac:dyDescent="0.25">
      <c r="A40" s="34"/>
      <c r="B40" s="20" t="s">
        <v>131</v>
      </c>
      <c r="C40" s="9"/>
      <c r="D40" s="92">
        <v>450</v>
      </c>
      <c r="E40" s="92">
        <v>3510</v>
      </c>
      <c r="F40" s="92"/>
      <c r="G40" s="92"/>
      <c r="H40" s="92"/>
      <c r="I40" s="4"/>
      <c r="J40" s="292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</row>
    <row r="41" spans="1:199" s="48" customFormat="1" ht="30" x14ac:dyDescent="0.25">
      <c r="A41" s="34"/>
      <c r="B41" s="20" t="s">
        <v>132</v>
      </c>
      <c r="C41" s="9"/>
      <c r="D41" s="92">
        <v>545</v>
      </c>
      <c r="E41" s="92">
        <v>545</v>
      </c>
      <c r="F41" s="92"/>
      <c r="G41" s="92"/>
      <c r="H41" s="92"/>
      <c r="I41" s="4"/>
      <c r="J41" s="292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  <c r="EN41" s="4"/>
      <c r="EO41" s="4"/>
      <c r="EP41" s="4"/>
      <c r="EQ41" s="4"/>
      <c r="ER41" s="4"/>
      <c r="ES41" s="4"/>
      <c r="ET41" s="4"/>
      <c r="EU41" s="4"/>
      <c r="EV41" s="4"/>
      <c r="EW41" s="4"/>
      <c r="EX41" s="4"/>
      <c r="EY41" s="4"/>
      <c r="EZ41" s="4"/>
      <c r="FA41" s="4"/>
      <c r="FB41" s="4"/>
      <c r="FC41" s="4"/>
      <c r="FD41" s="4"/>
      <c r="FE41" s="4"/>
      <c r="FF41" s="4"/>
      <c r="FG41" s="4"/>
      <c r="FH41" s="4"/>
      <c r="FI41" s="4"/>
      <c r="FJ41" s="4"/>
      <c r="FK41" s="4"/>
      <c r="FL41" s="4"/>
      <c r="FM41" s="4"/>
      <c r="FN41" s="4"/>
      <c r="FO41" s="4"/>
      <c r="FP41" s="4"/>
      <c r="FQ41" s="4"/>
      <c r="FR41" s="4"/>
      <c r="FS41" s="4"/>
      <c r="FT41" s="4"/>
      <c r="FU41" s="4"/>
      <c r="FV41" s="4"/>
      <c r="FW41" s="4"/>
      <c r="FX41" s="4"/>
      <c r="FY41" s="4"/>
      <c r="FZ41" s="4"/>
      <c r="GA41" s="4"/>
      <c r="GB41" s="4"/>
      <c r="GC41" s="4"/>
      <c r="GD41" s="4"/>
      <c r="GE41" s="4"/>
      <c r="GF41" s="4"/>
      <c r="GG41" s="4"/>
      <c r="GH41" s="4"/>
      <c r="GI41" s="4"/>
      <c r="GJ41" s="4"/>
      <c r="GK41" s="4"/>
      <c r="GL41" s="4"/>
      <c r="GM41" s="4"/>
      <c r="GN41" s="4"/>
      <c r="GO41" s="4"/>
      <c r="GP41" s="4"/>
      <c r="GQ41" s="4"/>
    </row>
    <row r="42" spans="1:199" s="48" customFormat="1" ht="30" x14ac:dyDescent="0.25">
      <c r="A42" s="34"/>
      <c r="B42" s="20" t="s">
        <v>133</v>
      </c>
      <c r="C42" s="9"/>
      <c r="D42" s="129"/>
      <c r="E42" s="146"/>
      <c r="F42" s="92"/>
      <c r="G42" s="92"/>
      <c r="H42" s="92"/>
      <c r="I42" s="4"/>
      <c r="J42" s="292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</row>
    <row r="43" spans="1:199" s="48" customFormat="1" ht="30" x14ac:dyDescent="0.25">
      <c r="A43" s="34"/>
      <c r="B43" s="20" t="s">
        <v>134</v>
      </c>
      <c r="C43" s="9"/>
      <c r="D43" s="129"/>
      <c r="E43" s="146"/>
      <c r="F43" s="92"/>
      <c r="G43" s="92"/>
      <c r="H43" s="92"/>
      <c r="I43" s="4"/>
      <c r="J43" s="292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</row>
    <row r="44" spans="1:199" s="48" customFormat="1" ht="30" x14ac:dyDescent="0.25">
      <c r="A44" s="34"/>
      <c r="B44" s="20" t="s">
        <v>135</v>
      </c>
      <c r="C44" s="9"/>
      <c r="D44" s="129"/>
      <c r="E44" s="146"/>
      <c r="F44" s="92"/>
      <c r="G44" s="92"/>
      <c r="H44" s="92"/>
      <c r="I44" s="4"/>
      <c r="J44" s="292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</row>
    <row r="45" spans="1:199" s="48" customFormat="1" x14ac:dyDescent="0.25">
      <c r="A45" s="34"/>
      <c r="B45" s="20" t="s">
        <v>136</v>
      </c>
      <c r="C45" s="9"/>
      <c r="D45" s="129"/>
      <c r="E45" s="146"/>
      <c r="F45" s="92"/>
      <c r="G45" s="92"/>
      <c r="H45" s="92"/>
      <c r="I45" s="4"/>
      <c r="J45" s="292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</row>
    <row r="46" spans="1:199" s="48" customFormat="1" x14ac:dyDescent="0.25">
      <c r="A46" s="34"/>
      <c r="B46" s="26" t="s">
        <v>87</v>
      </c>
      <c r="C46" s="9"/>
      <c r="D46" s="301"/>
      <c r="E46" s="146"/>
      <c r="F46" s="92"/>
      <c r="G46" s="92"/>
      <c r="H46" s="92"/>
      <c r="I46" s="4"/>
      <c r="J46" s="292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</row>
    <row r="47" spans="1:199" s="48" customFormat="1" x14ac:dyDescent="0.25">
      <c r="A47" s="34"/>
      <c r="B47" s="288" t="s">
        <v>104</v>
      </c>
      <c r="C47" s="9"/>
      <c r="D47" s="301"/>
      <c r="E47" s="146"/>
      <c r="F47" s="92"/>
      <c r="G47" s="92"/>
      <c r="H47" s="92"/>
      <c r="I47" s="4"/>
      <c r="J47" s="292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</row>
    <row r="48" spans="1:199" s="48" customFormat="1" ht="30" x14ac:dyDescent="0.25">
      <c r="A48" s="34"/>
      <c r="B48" s="26" t="s">
        <v>88</v>
      </c>
      <c r="C48" s="9"/>
      <c r="D48" s="301"/>
      <c r="E48" s="146">
        <v>9000</v>
      </c>
      <c r="F48" s="92"/>
      <c r="G48" s="92"/>
      <c r="H48" s="92"/>
      <c r="I48" s="4"/>
      <c r="J48" s="292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</row>
    <row r="49" spans="1:209" s="48" customFormat="1" x14ac:dyDescent="0.25">
      <c r="A49" s="34"/>
      <c r="B49" s="26" t="s">
        <v>118</v>
      </c>
      <c r="C49" s="9"/>
      <c r="D49" s="301"/>
      <c r="E49" s="146"/>
      <c r="F49" s="92"/>
      <c r="G49" s="92"/>
      <c r="H49" s="92"/>
      <c r="I49" s="4"/>
      <c r="J49" s="292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</row>
    <row r="50" spans="1:209" s="48" customFormat="1" x14ac:dyDescent="0.25">
      <c r="A50" s="34"/>
      <c r="B50" s="331" t="s">
        <v>151</v>
      </c>
      <c r="C50" s="9"/>
      <c r="D50" s="301"/>
      <c r="E50" s="146"/>
      <c r="F50" s="92"/>
      <c r="G50" s="92"/>
      <c r="H50" s="92"/>
      <c r="I50" s="4"/>
      <c r="J50" s="292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</row>
    <row r="51" spans="1:209" s="48" customFormat="1" x14ac:dyDescent="0.25">
      <c r="A51" s="34"/>
      <c r="B51" s="21" t="s">
        <v>115</v>
      </c>
      <c r="C51" s="9"/>
      <c r="D51" s="301"/>
      <c r="E51" s="130">
        <f>E29+ROUND(E46*3.2,0)+E48</f>
        <v>32683</v>
      </c>
      <c r="F51" s="92"/>
      <c r="G51" s="92"/>
      <c r="H51" s="92"/>
      <c r="I51" s="4"/>
      <c r="J51" s="292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</row>
    <row r="52" spans="1:209" s="48" customFormat="1" ht="18" customHeight="1" x14ac:dyDescent="0.25">
      <c r="A52" s="34"/>
      <c r="B52" s="21" t="s">
        <v>114</v>
      </c>
      <c r="C52" s="11"/>
      <c r="D52" s="11"/>
      <c r="E52" s="47">
        <f>E27+E51</f>
        <v>134377</v>
      </c>
      <c r="F52" s="92"/>
      <c r="G52" s="92"/>
      <c r="H52" s="92"/>
      <c r="I52" s="4"/>
      <c r="J52" s="292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</row>
    <row r="53" spans="1:209" s="48" customFormat="1" ht="15.75" customHeight="1" x14ac:dyDescent="0.25">
      <c r="A53" s="34"/>
      <c r="B53" s="121" t="s">
        <v>8</v>
      </c>
      <c r="C53" s="8"/>
      <c r="D53" s="8"/>
      <c r="E53" s="27"/>
      <c r="F53" s="27"/>
      <c r="G53" s="27"/>
      <c r="H53" s="27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</row>
    <row r="54" spans="1:209" s="48" customFormat="1" ht="15.75" customHeight="1" x14ac:dyDescent="0.25">
      <c r="A54" s="34"/>
      <c r="B54" s="23" t="s">
        <v>96</v>
      </c>
      <c r="C54" s="8"/>
      <c r="D54" s="8"/>
      <c r="E54" s="27"/>
      <c r="F54" s="27"/>
      <c r="G54" s="27"/>
      <c r="H54" s="27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</row>
    <row r="55" spans="1:209" s="48" customFormat="1" ht="15.75" customHeight="1" x14ac:dyDescent="0.25">
      <c r="A55" s="34"/>
      <c r="B55" s="68" t="s">
        <v>24</v>
      </c>
      <c r="C55" s="8">
        <v>300</v>
      </c>
      <c r="D55" s="8"/>
      <c r="E55" s="92">
        <v>90</v>
      </c>
      <c r="F55" s="284">
        <v>11</v>
      </c>
      <c r="G55" s="95">
        <f>ROUND(H55/C55,0)</f>
        <v>3</v>
      </c>
      <c r="H55" s="92">
        <f>ROUND(E55*F55,0)</f>
        <v>990</v>
      </c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</row>
    <row r="56" spans="1:209" s="48" customFormat="1" ht="15.75" customHeight="1" x14ac:dyDescent="0.25">
      <c r="A56" s="34"/>
      <c r="B56" s="68" t="s">
        <v>28</v>
      </c>
      <c r="C56" s="8">
        <v>300</v>
      </c>
      <c r="D56" s="8"/>
      <c r="E56" s="27">
        <v>120</v>
      </c>
      <c r="F56" s="284">
        <v>10</v>
      </c>
      <c r="G56" s="95">
        <f>ROUND(H56/C56,0)</f>
        <v>4</v>
      </c>
      <c r="H56" s="92">
        <f>ROUND(E56*F56,0)</f>
        <v>1200</v>
      </c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</row>
    <row r="57" spans="1:209" s="48" customFormat="1" ht="15.75" customHeight="1" x14ac:dyDescent="0.25">
      <c r="A57" s="34"/>
      <c r="B57" s="68" t="s">
        <v>13</v>
      </c>
      <c r="C57" s="8">
        <v>300</v>
      </c>
      <c r="D57" s="8"/>
      <c r="E57" s="27">
        <v>150</v>
      </c>
      <c r="F57" s="284">
        <v>9</v>
      </c>
      <c r="G57" s="95">
        <f>ROUND(H57/C57,0)</f>
        <v>5</v>
      </c>
      <c r="H57" s="92">
        <f>ROUND(E57*F57,0)</f>
        <v>1350</v>
      </c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</row>
    <row r="58" spans="1:209" s="48" customFormat="1" ht="15.75" customHeight="1" x14ac:dyDescent="0.25">
      <c r="A58" s="34"/>
      <c r="B58" s="68" t="s">
        <v>26</v>
      </c>
      <c r="C58" s="363">
        <v>300</v>
      </c>
      <c r="D58" s="363"/>
      <c r="E58" s="92">
        <v>30</v>
      </c>
      <c r="F58" s="81">
        <v>6.1</v>
      </c>
      <c r="G58" s="95">
        <f>ROUND(H58/C58,0)</f>
        <v>1</v>
      </c>
      <c r="H58" s="92">
        <f>ROUND(E58*F58,0)</f>
        <v>183</v>
      </c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  <c r="EN58" s="4"/>
      <c r="EO58" s="4"/>
      <c r="EP58" s="4"/>
      <c r="EQ58" s="4"/>
      <c r="ER58" s="4"/>
      <c r="ES58" s="4"/>
      <c r="ET58" s="4"/>
      <c r="EU58" s="4"/>
      <c r="EV58" s="4"/>
      <c r="EW58" s="4"/>
      <c r="EX58" s="4"/>
      <c r="EY58" s="4"/>
      <c r="EZ58" s="4"/>
      <c r="FA58" s="4"/>
      <c r="FB58" s="4"/>
      <c r="FC58" s="4"/>
      <c r="FD58" s="4"/>
      <c r="FE58" s="4"/>
      <c r="FF58" s="4"/>
      <c r="FG58" s="4"/>
      <c r="FH58" s="4"/>
      <c r="FI58" s="4"/>
      <c r="FJ58" s="4"/>
      <c r="FK58" s="4"/>
      <c r="FL58" s="4"/>
      <c r="FM58" s="4"/>
      <c r="FN58" s="4"/>
      <c r="FO58" s="4"/>
      <c r="FP58" s="4"/>
      <c r="FQ58" s="4"/>
      <c r="FR58" s="4"/>
      <c r="FS58" s="4"/>
      <c r="FT58" s="4"/>
      <c r="FU58" s="4"/>
      <c r="FV58" s="4"/>
      <c r="FW58" s="4"/>
      <c r="FX58" s="4"/>
      <c r="FY58" s="4"/>
      <c r="FZ58" s="4"/>
      <c r="GA58" s="4"/>
      <c r="GB58" s="4"/>
      <c r="GC58" s="4"/>
      <c r="GD58" s="4"/>
      <c r="GE58" s="4"/>
      <c r="GF58" s="4"/>
      <c r="GG58" s="4"/>
      <c r="GH58" s="4"/>
      <c r="GI58" s="4"/>
      <c r="GJ58" s="4"/>
      <c r="GK58" s="4"/>
      <c r="GL58" s="4"/>
      <c r="GM58" s="4"/>
      <c r="GN58" s="4"/>
      <c r="GO58" s="4"/>
      <c r="GP58" s="4"/>
      <c r="GQ58" s="4"/>
      <c r="GR58" s="4"/>
      <c r="GS58" s="4"/>
      <c r="GT58" s="4"/>
      <c r="GU58" s="4"/>
      <c r="GV58" s="4"/>
      <c r="GW58" s="4"/>
      <c r="GX58" s="4"/>
      <c r="GY58" s="4"/>
      <c r="GZ58" s="4"/>
      <c r="HA58" s="4"/>
    </row>
    <row r="59" spans="1:209" s="48" customFormat="1" ht="15.75" customHeight="1" x14ac:dyDescent="0.25">
      <c r="A59" s="34"/>
      <c r="B59" s="108" t="s">
        <v>10</v>
      </c>
      <c r="C59" s="8"/>
      <c r="D59" s="8"/>
      <c r="E59" s="93">
        <f>E55+E56+E57+E58</f>
        <v>390</v>
      </c>
      <c r="F59" s="285">
        <f>H59/E59</f>
        <v>9.546153846153846</v>
      </c>
      <c r="G59" s="93">
        <f>G55+G56+G57+G58</f>
        <v>13</v>
      </c>
      <c r="H59" s="93">
        <f>H55+H56+H57+H58</f>
        <v>3723</v>
      </c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  <c r="EN59" s="4"/>
      <c r="EO59" s="4"/>
      <c r="EP59" s="4"/>
      <c r="EQ59" s="4"/>
      <c r="ER59" s="4"/>
      <c r="ES59" s="4"/>
      <c r="ET59" s="4"/>
      <c r="EU59" s="4"/>
      <c r="EV59" s="4"/>
      <c r="EW59" s="4"/>
      <c r="EX59" s="4"/>
      <c r="EY59" s="4"/>
      <c r="EZ59" s="4"/>
      <c r="FA59" s="4"/>
      <c r="FB59" s="4"/>
      <c r="FC59" s="4"/>
      <c r="FD59" s="4"/>
      <c r="FE59" s="4"/>
      <c r="FF59" s="4"/>
      <c r="FG59" s="4"/>
      <c r="FH59" s="4"/>
      <c r="FI59" s="4"/>
      <c r="FJ59" s="4"/>
      <c r="FK59" s="4"/>
      <c r="FL59" s="4"/>
      <c r="FM59" s="4"/>
      <c r="FN59" s="4"/>
      <c r="FO59" s="4"/>
      <c r="FP59" s="4"/>
      <c r="FQ59" s="4"/>
      <c r="FR59" s="4"/>
      <c r="FS59" s="4"/>
      <c r="FT59" s="4"/>
      <c r="FU59" s="4"/>
      <c r="FV59" s="4"/>
      <c r="FW59" s="4"/>
      <c r="FX59" s="4"/>
      <c r="FY59" s="4"/>
      <c r="FZ59" s="4"/>
      <c r="GA59" s="4"/>
      <c r="GB59" s="4"/>
      <c r="GC59" s="4"/>
      <c r="GD59" s="4"/>
      <c r="GE59" s="4"/>
      <c r="GF59" s="4"/>
      <c r="GG59" s="4"/>
      <c r="GH59" s="4"/>
      <c r="GI59" s="4"/>
      <c r="GJ59" s="4"/>
      <c r="GK59" s="4"/>
      <c r="GL59" s="4"/>
      <c r="GM59" s="4"/>
      <c r="GN59" s="4"/>
      <c r="GO59" s="4"/>
      <c r="GP59" s="4"/>
      <c r="GQ59" s="4"/>
      <c r="GR59" s="4"/>
      <c r="GS59" s="4"/>
      <c r="GT59" s="4"/>
      <c r="GU59" s="4"/>
      <c r="GV59" s="4"/>
      <c r="GW59" s="4"/>
      <c r="GX59" s="4"/>
      <c r="GY59" s="4"/>
      <c r="GZ59" s="4"/>
      <c r="HA59" s="4"/>
    </row>
    <row r="60" spans="1:209" s="48" customFormat="1" ht="15.75" customHeight="1" x14ac:dyDescent="0.25">
      <c r="A60" s="34"/>
      <c r="B60" s="23" t="s">
        <v>23</v>
      </c>
      <c r="C60" s="8"/>
      <c r="D60" s="8"/>
      <c r="E60" s="93"/>
      <c r="F60" s="286"/>
      <c r="G60" s="93"/>
      <c r="H60" s="93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  <c r="EN60" s="4"/>
      <c r="EO60" s="4"/>
      <c r="EP60" s="4"/>
      <c r="EQ60" s="4"/>
      <c r="ER60" s="4"/>
      <c r="ES60" s="4"/>
      <c r="ET60" s="4"/>
      <c r="EU60" s="4"/>
      <c r="EV60" s="4"/>
      <c r="EW60" s="4"/>
      <c r="EX60" s="4"/>
      <c r="EY60" s="4"/>
      <c r="EZ60" s="4"/>
      <c r="FA60" s="4"/>
      <c r="FB60" s="4"/>
      <c r="FC60" s="4"/>
      <c r="FD60" s="4"/>
      <c r="FE60" s="4"/>
      <c r="FF60" s="4"/>
      <c r="FG60" s="4"/>
      <c r="FH60" s="4"/>
      <c r="FI60" s="4"/>
      <c r="FJ60" s="4"/>
      <c r="FK60" s="4"/>
      <c r="FL60" s="4"/>
      <c r="FM60" s="4"/>
      <c r="FN60" s="4"/>
      <c r="FO60" s="4"/>
      <c r="FP60" s="4"/>
      <c r="FQ60" s="4"/>
      <c r="FR60" s="4"/>
      <c r="FS60" s="4"/>
      <c r="FT60" s="4"/>
      <c r="FU60" s="4"/>
      <c r="FV60" s="4"/>
      <c r="FW60" s="4"/>
      <c r="FX60" s="4"/>
      <c r="FY60" s="4"/>
      <c r="FZ60" s="4"/>
      <c r="GA60" s="4"/>
      <c r="GB60" s="4"/>
      <c r="GC60" s="4"/>
      <c r="GD60" s="4"/>
      <c r="GE60" s="4"/>
      <c r="GF60" s="4"/>
      <c r="GG60" s="4"/>
      <c r="GH60" s="4"/>
      <c r="GI60" s="4"/>
      <c r="GJ60" s="4"/>
      <c r="GK60" s="4"/>
      <c r="GL60" s="4"/>
      <c r="GM60" s="4"/>
      <c r="GN60" s="4"/>
      <c r="GO60" s="4"/>
      <c r="GP60" s="4"/>
      <c r="GQ60" s="4"/>
      <c r="GR60" s="4"/>
      <c r="GS60" s="4"/>
      <c r="GT60" s="4"/>
      <c r="GU60" s="4"/>
      <c r="GV60" s="4"/>
      <c r="GW60" s="4"/>
      <c r="GX60" s="4"/>
      <c r="GY60" s="4"/>
      <c r="GZ60" s="4"/>
      <c r="HA60" s="4"/>
    </row>
    <row r="61" spans="1:209" s="48" customFormat="1" ht="15" customHeight="1" x14ac:dyDescent="0.25">
      <c r="A61" s="34"/>
      <c r="B61" s="16" t="s">
        <v>97</v>
      </c>
      <c r="C61" s="11">
        <v>240</v>
      </c>
      <c r="D61" s="11"/>
      <c r="E61" s="27">
        <v>910</v>
      </c>
      <c r="F61" s="284">
        <v>8</v>
      </c>
      <c r="G61" s="95">
        <f>ROUND(H61/C61,0)</f>
        <v>30</v>
      </c>
      <c r="H61" s="92">
        <f>ROUND(E61*F61,0)</f>
        <v>7280</v>
      </c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  <c r="EN61" s="4"/>
      <c r="EO61" s="4"/>
      <c r="EP61" s="4"/>
      <c r="EQ61" s="4"/>
      <c r="ER61" s="4"/>
      <c r="ES61" s="4"/>
      <c r="ET61" s="4"/>
      <c r="EU61" s="4"/>
      <c r="EV61" s="4"/>
      <c r="EW61" s="4"/>
      <c r="EX61" s="4"/>
      <c r="EY61" s="4"/>
      <c r="EZ61" s="4"/>
      <c r="FA61" s="4"/>
      <c r="FB61" s="4"/>
      <c r="FC61" s="4"/>
      <c r="FD61" s="4"/>
      <c r="FE61" s="4"/>
      <c r="FF61" s="4"/>
      <c r="FG61" s="4"/>
      <c r="FH61" s="4"/>
      <c r="FI61" s="4"/>
      <c r="FJ61" s="4"/>
      <c r="FK61" s="4"/>
      <c r="FL61" s="4"/>
      <c r="FM61" s="4"/>
      <c r="FN61" s="4"/>
      <c r="FO61" s="4"/>
      <c r="FP61" s="4"/>
      <c r="FQ61" s="4"/>
      <c r="FR61" s="4"/>
      <c r="FS61" s="4"/>
      <c r="FT61" s="4"/>
      <c r="FU61" s="4"/>
      <c r="FV61" s="4"/>
      <c r="FW61" s="4"/>
      <c r="FX61" s="4"/>
      <c r="FY61" s="4"/>
      <c r="FZ61" s="4"/>
      <c r="GA61" s="4"/>
      <c r="GB61" s="4"/>
      <c r="GC61" s="4"/>
      <c r="GD61" s="4"/>
      <c r="GE61" s="4"/>
      <c r="GF61" s="4"/>
      <c r="GG61" s="4"/>
      <c r="GH61" s="4"/>
      <c r="GI61" s="4"/>
      <c r="GJ61" s="4"/>
      <c r="GK61" s="4"/>
      <c r="GL61" s="4"/>
      <c r="GM61" s="4"/>
      <c r="GN61" s="4"/>
      <c r="GO61" s="4"/>
      <c r="GP61" s="4"/>
      <c r="GQ61" s="4"/>
      <c r="GR61" s="4"/>
      <c r="GS61" s="4"/>
      <c r="GT61" s="4"/>
      <c r="GU61" s="4"/>
      <c r="GV61" s="4"/>
      <c r="GW61" s="4"/>
      <c r="GX61" s="4"/>
      <c r="GY61" s="4"/>
      <c r="GZ61" s="4"/>
      <c r="HA61" s="4"/>
    </row>
    <row r="62" spans="1:209" s="48" customFormat="1" ht="15" customHeight="1" x14ac:dyDescent="0.25">
      <c r="A62" s="34"/>
      <c r="B62" s="16" t="s">
        <v>13</v>
      </c>
      <c r="C62" s="11">
        <v>240</v>
      </c>
      <c r="D62" s="11"/>
      <c r="E62" s="27"/>
      <c r="F62" s="284">
        <v>3</v>
      </c>
      <c r="G62" s="95">
        <f>ROUND(H62/C62,0)</f>
        <v>0</v>
      </c>
      <c r="H62" s="92">
        <f>ROUND(E62*F62,0)</f>
        <v>0</v>
      </c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  <c r="EN62" s="4"/>
      <c r="EO62" s="4"/>
      <c r="EP62" s="4"/>
      <c r="EQ62" s="4"/>
      <c r="ER62" s="4"/>
      <c r="ES62" s="4"/>
      <c r="ET62" s="4"/>
      <c r="EU62" s="4"/>
      <c r="EV62" s="4"/>
      <c r="EW62" s="4"/>
      <c r="EX62" s="4"/>
      <c r="EY62" s="4"/>
      <c r="EZ62" s="4"/>
      <c r="FA62" s="4"/>
      <c r="FB62" s="4"/>
      <c r="FC62" s="4"/>
      <c r="FD62" s="4"/>
      <c r="FE62" s="4"/>
      <c r="FF62" s="4"/>
      <c r="FG62" s="4"/>
      <c r="FH62" s="4"/>
      <c r="FI62" s="4"/>
      <c r="FJ62" s="4"/>
      <c r="FK62" s="4"/>
      <c r="FL62" s="4"/>
      <c r="FM62" s="4"/>
      <c r="FN62" s="4"/>
      <c r="FO62" s="4"/>
      <c r="FP62" s="4"/>
      <c r="FQ62" s="4"/>
      <c r="FR62" s="4"/>
      <c r="FS62" s="4"/>
      <c r="FT62" s="4"/>
      <c r="FU62" s="4"/>
      <c r="FV62" s="4"/>
      <c r="FW62" s="4"/>
      <c r="FX62" s="4"/>
      <c r="FY62" s="4"/>
      <c r="FZ62" s="4"/>
      <c r="GA62" s="4"/>
      <c r="GB62" s="4"/>
      <c r="GC62" s="4"/>
      <c r="GD62" s="4"/>
      <c r="GE62" s="4"/>
      <c r="GF62" s="4"/>
      <c r="GG62" s="4"/>
      <c r="GH62" s="4"/>
      <c r="GI62" s="4"/>
      <c r="GJ62" s="4"/>
      <c r="GK62" s="4"/>
      <c r="GL62" s="4"/>
      <c r="GM62" s="4"/>
      <c r="GN62" s="4"/>
      <c r="GO62" s="4"/>
      <c r="GP62" s="4"/>
      <c r="GQ62" s="4"/>
      <c r="GR62" s="4"/>
      <c r="GS62" s="4"/>
      <c r="GT62" s="4"/>
      <c r="GU62" s="4"/>
      <c r="GV62" s="4"/>
      <c r="GW62" s="4"/>
      <c r="GX62" s="4"/>
      <c r="GY62" s="4"/>
      <c r="GZ62" s="4"/>
      <c r="HA62" s="4"/>
    </row>
    <row r="63" spans="1:209" s="48" customFormat="1" ht="15" customHeight="1" x14ac:dyDescent="0.25">
      <c r="A63" s="34"/>
      <c r="B63" s="245" t="s">
        <v>98</v>
      </c>
      <c r="C63" s="11"/>
      <c r="D63" s="11"/>
      <c r="E63" s="93">
        <f>E61+E62</f>
        <v>910</v>
      </c>
      <c r="F63" s="285">
        <f>H63/E63</f>
        <v>8</v>
      </c>
      <c r="G63" s="93">
        <f t="shared" ref="G63:H63" si="2">G61+G62</f>
        <v>30</v>
      </c>
      <c r="H63" s="93">
        <f t="shared" si="2"/>
        <v>7280</v>
      </c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  <c r="EN63" s="4"/>
      <c r="EO63" s="4"/>
      <c r="EP63" s="4"/>
      <c r="EQ63" s="4"/>
      <c r="ER63" s="4"/>
      <c r="ES63" s="4"/>
      <c r="ET63" s="4"/>
      <c r="EU63" s="4"/>
      <c r="EV63" s="4"/>
      <c r="EW63" s="4"/>
      <c r="EX63" s="4"/>
      <c r="EY63" s="4"/>
      <c r="EZ63" s="4"/>
      <c r="FA63" s="4"/>
      <c r="FB63" s="4"/>
      <c r="FC63" s="4"/>
      <c r="FD63" s="4"/>
      <c r="FE63" s="4"/>
      <c r="FF63" s="4"/>
      <c r="FG63" s="4"/>
      <c r="FH63" s="4"/>
      <c r="FI63" s="4"/>
      <c r="FJ63" s="4"/>
      <c r="FK63" s="4"/>
      <c r="FL63" s="4"/>
      <c r="FM63" s="4"/>
      <c r="FN63" s="4"/>
      <c r="FO63" s="4"/>
      <c r="FP63" s="4"/>
      <c r="FQ63" s="4"/>
      <c r="FR63" s="4"/>
      <c r="FS63" s="4"/>
      <c r="FT63" s="4"/>
      <c r="FU63" s="4"/>
      <c r="FV63" s="4"/>
      <c r="FW63" s="4"/>
      <c r="FX63" s="4"/>
      <c r="FY63" s="4"/>
      <c r="FZ63" s="4"/>
      <c r="GA63" s="4"/>
      <c r="GB63" s="4"/>
      <c r="GC63" s="4"/>
      <c r="GD63" s="4"/>
      <c r="GE63" s="4"/>
      <c r="GF63" s="4"/>
      <c r="GG63" s="4"/>
      <c r="GH63" s="4"/>
      <c r="GI63" s="4"/>
      <c r="GJ63" s="4"/>
      <c r="GK63" s="4"/>
      <c r="GL63" s="4"/>
      <c r="GM63" s="4"/>
      <c r="GN63" s="4"/>
      <c r="GO63" s="4"/>
      <c r="GP63" s="4"/>
      <c r="GQ63" s="4"/>
      <c r="GR63" s="4"/>
      <c r="GS63" s="4"/>
      <c r="GT63" s="4"/>
      <c r="GU63" s="4"/>
      <c r="GV63" s="4"/>
      <c r="GW63" s="4"/>
      <c r="GX63" s="4"/>
      <c r="GY63" s="4"/>
      <c r="GZ63" s="4"/>
      <c r="HA63" s="4"/>
    </row>
    <row r="64" spans="1:209" ht="21" customHeight="1" x14ac:dyDescent="0.25">
      <c r="A64" s="31"/>
      <c r="B64" s="228" t="s">
        <v>84</v>
      </c>
      <c r="C64" s="41"/>
      <c r="D64" s="41"/>
      <c r="E64" s="47">
        <f>E59+E63</f>
        <v>1300</v>
      </c>
      <c r="F64" s="285">
        <f>H64/E64</f>
        <v>8.4638461538461538</v>
      </c>
      <c r="G64" s="47">
        <f>G59+G63</f>
        <v>43</v>
      </c>
      <c r="H64" s="47">
        <f t="shared" ref="H64" si="3">H59+H63</f>
        <v>11003</v>
      </c>
    </row>
    <row r="65" spans="1:209" ht="18.75" customHeight="1" x14ac:dyDescent="0.25">
      <c r="A65" s="31"/>
      <c r="B65" s="328" t="s">
        <v>32</v>
      </c>
      <c r="C65" s="41"/>
      <c r="D65" s="41"/>
      <c r="E65" s="249">
        <f>E66+E68</f>
        <v>6000</v>
      </c>
      <c r="F65" s="31"/>
      <c r="G65" s="41"/>
      <c r="H65" s="41"/>
    </row>
    <row r="66" spans="1:209" x14ac:dyDescent="0.25">
      <c r="A66" s="321"/>
      <c r="B66" s="319" t="s">
        <v>140</v>
      </c>
      <c r="C66" s="318"/>
      <c r="D66" s="318"/>
      <c r="E66" s="13">
        <f>E67</f>
        <v>5995</v>
      </c>
      <c r="F66" s="13"/>
      <c r="G66" s="323"/>
      <c r="H66" s="318"/>
    </row>
    <row r="67" spans="1:209" x14ac:dyDescent="0.25">
      <c r="A67" s="321"/>
      <c r="B67" s="325" t="s">
        <v>141</v>
      </c>
      <c r="C67" s="318"/>
      <c r="D67" s="318"/>
      <c r="E67" s="318">
        <v>5995</v>
      </c>
      <c r="F67" s="318"/>
      <c r="G67" s="318"/>
      <c r="H67" s="318"/>
    </row>
    <row r="68" spans="1:209" x14ac:dyDescent="0.25">
      <c r="A68" s="321"/>
      <c r="B68" s="277" t="s">
        <v>142</v>
      </c>
      <c r="C68" s="318"/>
      <c r="D68" s="318"/>
      <c r="E68" s="318">
        <f>E69+E70</f>
        <v>5</v>
      </c>
      <c r="F68" s="318"/>
      <c r="G68" s="318"/>
      <c r="H68" s="318"/>
    </row>
    <row r="69" spans="1:209" ht="30" x14ac:dyDescent="0.25">
      <c r="A69" s="321"/>
      <c r="B69" s="325" t="s">
        <v>143</v>
      </c>
      <c r="C69" s="318"/>
      <c r="D69" s="318"/>
      <c r="E69" s="318">
        <v>5</v>
      </c>
      <c r="F69" s="318"/>
      <c r="G69" s="318"/>
      <c r="H69" s="318"/>
    </row>
    <row r="70" spans="1:209" ht="15.75" thickBot="1" x14ac:dyDescent="0.3">
      <c r="A70" s="321"/>
      <c r="B70" s="326" t="s">
        <v>144</v>
      </c>
      <c r="C70" s="327"/>
      <c r="D70" s="327"/>
      <c r="E70" s="327"/>
      <c r="F70" s="327"/>
      <c r="G70" s="327"/>
      <c r="H70" s="327"/>
    </row>
    <row r="71" spans="1:209" s="48" customFormat="1" ht="15.75" thickBot="1" x14ac:dyDescent="0.3">
      <c r="A71" s="190"/>
      <c r="B71" s="287" t="s">
        <v>11</v>
      </c>
      <c r="C71" s="151"/>
      <c r="D71" s="151"/>
      <c r="E71" s="152"/>
      <c r="F71" s="152"/>
      <c r="G71" s="152"/>
      <c r="H71" s="152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  <c r="EN71" s="4"/>
      <c r="EO71" s="4"/>
      <c r="EP71" s="4"/>
      <c r="EQ71" s="4"/>
      <c r="ER71" s="4"/>
      <c r="ES71" s="4"/>
      <c r="ET71" s="4"/>
      <c r="EU71" s="4"/>
      <c r="EV71" s="4"/>
      <c r="EW71" s="4"/>
      <c r="EX71" s="4"/>
      <c r="EY71" s="4"/>
      <c r="EZ71" s="4"/>
      <c r="FA71" s="4"/>
      <c r="FB71" s="4"/>
      <c r="FC71" s="4"/>
      <c r="FD71" s="4"/>
      <c r="FE71" s="4"/>
      <c r="FF71" s="4"/>
      <c r="FG71" s="4"/>
      <c r="FH71" s="4"/>
      <c r="FI71" s="4"/>
      <c r="FJ71" s="4"/>
      <c r="FK71" s="4"/>
      <c r="FL71" s="4"/>
      <c r="FM71" s="4"/>
      <c r="FN71" s="4"/>
      <c r="FO71" s="4"/>
      <c r="FP71" s="4"/>
      <c r="FQ71" s="4"/>
      <c r="FR71" s="4"/>
      <c r="FS71" s="4"/>
      <c r="FT71" s="4"/>
      <c r="FU71" s="4"/>
      <c r="FV71" s="4"/>
      <c r="FW71" s="4"/>
      <c r="FX71" s="4"/>
      <c r="FY71" s="4"/>
      <c r="FZ71" s="4"/>
      <c r="GA71" s="4"/>
      <c r="GB71" s="4"/>
      <c r="GC71" s="4"/>
      <c r="GD71" s="4"/>
      <c r="GE71" s="4"/>
      <c r="GF71" s="4"/>
      <c r="GG71" s="4"/>
      <c r="GH71" s="4"/>
      <c r="GI71" s="4"/>
      <c r="GJ71" s="4"/>
      <c r="GK71" s="4"/>
      <c r="GL71" s="4"/>
      <c r="GM71" s="4"/>
      <c r="GN71" s="4"/>
      <c r="GO71" s="4"/>
      <c r="GP71" s="4"/>
      <c r="GQ71" s="4"/>
      <c r="GR71" s="4"/>
      <c r="GS71" s="4"/>
      <c r="GT71" s="4"/>
      <c r="GU71" s="4"/>
      <c r="GV71" s="4"/>
      <c r="GW71" s="4"/>
      <c r="GX71" s="4"/>
      <c r="GY71" s="4"/>
      <c r="GZ71" s="4"/>
      <c r="HA71" s="4"/>
    </row>
  </sheetData>
  <mergeCells count="7">
    <mergeCell ref="B2:H2"/>
    <mergeCell ref="H4:H6"/>
    <mergeCell ref="C4:C6"/>
    <mergeCell ref="F4:F6"/>
    <mergeCell ref="G4:G6"/>
    <mergeCell ref="D4:D6"/>
    <mergeCell ref="E4:E6"/>
  </mergeCells>
  <pageMargins left="0.39370078740157483" right="0" top="0.35433070866141736" bottom="0.15748031496062992" header="0" footer="0"/>
  <pageSetup paperSize="9" scale="6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M75"/>
  <sheetViews>
    <sheetView zoomScale="80" zoomScaleNormal="80" zoomScaleSheetLayoutView="75" workbookViewId="0">
      <pane xSplit="2" ySplit="7" topLeftCell="C48" activePane="bottomRight" state="frozen"/>
      <selection pane="topRight" activeCell="C1" sqref="C1"/>
      <selection pane="bottomLeft" activeCell="A8" sqref="A8"/>
      <selection pane="bottomRight" activeCell="H79" sqref="H79:H80"/>
    </sheetView>
  </sheetViews>
  <sheetFormatPr defaultColWidth="11.42578125" defaultRowHeight="15" x14ac:dyDescent="0.25"/>
  <cols>
    <col min="1" max="1" width="5.85546875" style="4" hidden="1" customWidth="1"/>
    <col min="2" max="2" width="42.85546875" style="4" customWidth="1"/>
    <col min="3" max="3" width="11.28515625" style="4" customWidth="1"/>
    <col min="4" max="4" width="16.7109375" style="4" customWidth="1"/>
    <col min="5" max="5" width="13.85546875" style="4" customWidth="1"/>
    <col min="6" max="6" width="10.42578125" style="4" customWidth="1"/>
    <col min="7" max="8" width="11.5703125" style="4" customWidth="1"/>
    <col min="9" max="16384" width="11.42578125" style="4"/>
  </cols>
  <sheetData>
    <row r="1" spans="1:8" s="1" customFormat="1" ht="15.75" x14ac:dyDescent="0.25"/>
    <row r="2" spans="1:8" s="1" customFormat="1" ht="42.7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6.7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30.7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35.2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33" customHeight="1" x14ac:dyDescent="0.25">
      <c r="A8" s="193">
        <v>1</v>
      </c>
      <c r="B8" s="253" t="s">
        <v>149</v>
      </c>
      <c r="C8" s="144"/>
      <c r="D8" s="144"/>
      <c r="E8" s="173"/>
      <c r="F8" s="173"/>
      <c r="G8" s="173"/>
      <c r="H8" s="173"/>
    </row>
    <row r="9" spans="1:8" x14ac:dyDescent="0.25">
      <c r="A9" s="31"/>
      <c r="B9" s="12" t="s">
        <v>5</v>
      </c>
      <c r="C9" s="95"/>
      <c r="D9" s="95"/>
      <c r="E9" s="92"/>
      <c r="F9" s="92"/>
      <c r="G9" s="92"/>
      <c r="H9" s="92"/>
    </row>
    <row r="10" spans="1:8" x14ac:dyDescent="0.25">
      <c r="A10" s="31"/>
      <c r="B10" s="13" t="s">
        <v>24</v>
      </c>
      <c r="C10" s="11">
        <v>340</v>
      </c>
      <c r="D10" s="11"/>
      <c r="E10" s="92">
        <v>670</v>
      </c>
      <c r="F10" s="132">
        <v>11</v>
      </c>
      <c r="G10" s="95">
        <f t="shared" ref="G10:G19" si="0">ROUND(H10/C10,0)</f>
        <v>22</v>
      </c>
      <c r="H10" s="92">
        <f t="shared" ref="H10:H19" si="1">ROUND(E10*F10,0)</f>
        <v>7370</v>
      </c>
    </row>
    <row r="11" spans="1:8" x14ac:dyDescent="0.25">
      <c r="A11" s="31"/>
      <c r="B11" s="13" t="s">
        <v>52</v>
      </c>
      <c r="C11" s="11">
        <v>340</v>
      </c>
      <c r="D11" s="11"/>
      <c r="E11" s="92">
        <v>375</v>
      </c>
      <c r="F11" s="132">
        <v>12</v>
      </c>
      <c r="G11" s="95">
        <f t="shared" si="0"/>
        <v>13</v>
      </c>
      <c r="H11" s="92">
        <f t="shared" si="1"/>
        <v>4500</v>
      </c>
    </row>
    <row r="12" spans="1:8" x14ac:dyDescent="0.25">
      <c r="A12" s="31"/>
      <c r="B12" s="13" t="s">
        <v>25</v>
      </c>
      <c r="C12" s="11">
        <v>340</v>
      </c>
      <c r="D12" s="11"/>
      <c r="E12" s="92">
        <v>680</v>
      </c>
      <c r="F12" s="132">
        <v>11</v>
      </c>
      <c r="G12" s="95">
        <f t="shared" si="0"/>
        <v>22</v>
      </c>
      <c r="H12" s="92">
        <f t="shared" si="1"/>
        <v>7480</v>
      </c>
    </row>
    <row r="13" spans="1:8" x14ac:dyDescent="0.25">
      <c r="A13" s="31"/>
      <c r="B13" s="13" t="s">
        <v>13</v>
      </c>
      <c r="C13" s="11">
        <v>340</v>
      </c>
      <c r="D13" s="11"/>
      <c r="E13" s="92">
        <v>1250</v>
      </c>
      <c r="F13" s="132">
        <v>8.4</v>
      </c>
      <c r="G13" s="95">
        <f t="shared" si="0"/>
        <v>31</v>
      </c>
      <c r="H13" s="92">
        <f t="shared" si="1"/>
        <v>10500</v>
      </c>
    </row>
    <row r="14" spans="1:8" x14ac:dyDescent="0.25">
      <c r="A14" s="31"/>
      <c r="B14" s="13" t="s">
        <v>29</v>
      </c>
      <c r="C14" s="11">
        <v>270</v>
      </c>
      <c r="D14" s="11"/>
      <c r="E14" s="92">
        <v>450</v>
      </c>
      <c r="F14" s="132">
        <v>7</v>
      </c>
      <c r="G14" s="95">
        <f t="shared" si="0"/>
        <v>12</v>
      </c>
      <c r="H14" s="92">
        <f t="shared" si="1"/>
        <v>3150</v>
      </c>
    </row>
    <row r="15" spans="1:8" x14ac:dyDescent="0.25">
      <c r="A15" s="31"/>
      <c r="B15" s="13" t="s">
        <v>30</v>
      </c>
      <c r="C15" s="11">
        <v>300</v>
      </c>
      <c r="D15" s="11"/>
      <c r="E15" s="92">
        <v>380</v>
      </c>
      <c r="F15" s="132">
        <v>6.3</v>
      </c>
      <c r="G15" s="95">
        <f t="shared" si="0"/>
        <v>8</v>
      </c>
      <c r="H15" s="92">
        <f t="shared" si="1"/>
        <v>2394</v>
      </c>
    </row>
    <row r="16" spans="1:8" ht="30" x14ac:dyDescent="0.25">
      <c r="A16" s="31"/>
      <c r="B16" s="77" t="s">
        <v>73</v>
      </c>
      <c r="C16" s="11">
        <v>300</v>
      </c>
      <c r="D16" s="11"/>
      <c r="E16" s="92">
        <v>30</v>
      </c>
      <c r="F16" s="15">
        <v>11</v>
      </c>
      <c r="G16" s="95">
        <f t="shared" si="0"/>
        <v>1</v>
      </c>
      <c r="H16" s="92">
        <f t="shared" si="1"/>
        <v>330</v>
      </c>
    </row>
    <row r="17" spans="1:10" x14ac:dyDescent="0.25">
      <c r="A17" s="31"/>
      <c r="B17" s="13" t="s">
        <v>27</v>
      </c>
      <c r="C17" s="11">
        <v>340</v>
      </c>
      <c r="D17" s="11"/>
      <c r="E17" s="92">
        <v>190</v>
      </c>
      <c r="F17" s="15">
        <v>8</v>
      </c>
      <c r="G17" s="95">
        <f t="shared" si="0"/>
        <v>4</v>
      </c>
      <c r="H17" s="92">
        <f t="shared" si="1"/>
        <v>1520</v>
      </c>
    </row>
    <row r="18" spans="1:10" x14ac:dyDescent="0.25">
      <c r="A18" s="31"/>
      <c r="B18" s="13" t="s">
        <v>26</v>
      </c>
      <c r="C18" s="11">
        <v>340</v>
      </c>
      <c r="D18" s="11"/>
      <c r="E18" s="92">
        <v>650</v>
      </c>
      <c r="F18" s="132">
        <v>6</v>
      </c>
      <c r="G18" s="95">
        <f t="shared" si="0"/>
        <v>11</v>
      </c>
      <c r="H18" s="92">
        <f t="shared" si="1"/>
        <v>3900</v>
      </c>
    </row>
    <row r="19" spans="1:10" x14ac:dyDescent="0.25">
      <c r="A19" s="31"/>
      <c r="B19" s="13" t="s">
        <v>28</v>
      </c>
      <c r="C19" s="11">
        <v>320</v>
      </c>
      <c r="D19" s="11"/>
      <c r="E19" s="92">
        <v>460</v>
      </c>
      <c r="F19" s="132">
        <v>9</v>
      </c>
      <c r="G19" s="95">
        <f t="shared" si="0"/>
        <v>13</v>
      </c>
      <c r="H19" s="92">
        <f t="shared" si="1"/>
        <v>4140</v>
      </c>
    </row>
    <row r="20" spans="1:10" s="48" customFormat="1" ht="15.75" customHeight="1" x14ac:dyDescent="0.25">
      <c r="A20" s="34"/>
      <c r="B20" s="82" t="s">
        <v>6</v>
      </c>
      <c r="C20" s="14"/>
      <c r="D20" s="14"/>
      <c r="E20" s="86">
        <f>SUM(E10:E19)</f>
        <v>5135</v>
      </c>
      <c r="F20" s="167">
        <f>H20/E20</f>
        <v>8.8186952288218112</v>
      </c>
      <c r="G20" s="128">
        <f>SUM(G10:G19)</f>
        <v>137</v>
      </c>
      <c r="H20" s="86">
        <f>SUM(H10:H19)</f>
        <v>45284</v>
      </c>
    </row>
    <row r="21" spans="1:10" s="48" customFormat="1" ht="15.75" x14ac:dyDescent="0.25">
      <c r="A21" s="34"/>
      <c r="B21" s="214" t="s">
        <v>7</v>
      </c>
      <c r="C21" s="92"/>
      <c r="D21" s="92"/>
      <c r="E21" s="92"/>
      <c r="F21" s="92"/>
      <c r="G21" s="92"/>
      <c r="H21" s="92"/>
    </row>
    <row r="22" spans="1:10" s="48" customFormat="1" ht="28.5" x14ac:dyDescent="0.25">
      <c r="A22" s="34"/>
      <c r="B22" s="228" t="s">
        <v>92</v>
      </c>
      <c r="C22" s="92"/>
      <c r="D22" s="92"/>
      <c r="E22" s="92"/>
      <c r="F22" s="92"/>
      <c r="G22" s="92"/>
      <c r="H22" s="92"/>
    </row>
    <row r="23" spans="1:10" s="48" customFormat="1" ht="29.25" customHeight="1" x14ac:dyDescent="0.25">
      <c r="A23" s="34"/>
      <c r="B23" s="20" t="s">
        <v>86</v>
      </c>
      <c r="C23" s="92"/>
      <c r="D23" s="92"/>
      <c r="E23" s="92">
        <f>E24+E25+E26+E27</f>
        <v>23800</v>
      </c>
      <c r="F23" s="92"/>
      <c r="G23" s="92"/>
      <c r="H23" s="92"/>
    </row>
    <row r="24" spans="1:10" s="48" customFormat="1" x14ac:dyDescent="0.25">
      <c r="A24" s="34"/>
      <c r="B24" s="20" t="s">
        <v>105</v>
      </c>
      <c r="C24" s="86"/>
      <c r="D24" s="86"/>
      <c r="E24" s="92"/>
      <c r="F24" s="92"/>
      <c r="G24" s="92"/>
      <c r="H24" s="92"/>
    </row>
    <row r="25" spans="1:10" s="48" customFormat="1" ht="30" x14ac:dyDescent="0.25">
      <c r="A25" s="34"/>
      <c r="B25" s="20" t="s">
        <v>111</v>
      </c>
      <c r="C25" s="86"/>
      <c r="D25" s="86"/>
      <c r="E25" s="92">
        <v>6500</v>
      </c>
      <c r="F25" s="92"/>
      <c r="G25" s="92"/>
      <c r="H25" s="92"/>
    </row>
    <row r="26" spans="1:10" s="48" customFormat="1" ht="30" x14ac:dyDescent="0.25">
      <c r="A26" s="34"/>
      <c r="B26" s="20" t="s">
        <v>112</v>
      </c>
      <c r="C26" s="86"/>
      <c r="D26" s="86"/>
      <c r="E26" s="92">
        <v>300</v>
      </c>
      <c r="F26" s="92"/>
      <c r="G26" s="92"/>
      <c r="H26" s="92"/>
    </row>
    <row r="27" spans="1:10" s="48" customFormat="1" x14ac:dyDescent="0.25">
      <c r="A27" s="34"/>
      <c r="B27" s="20" t="s">
        <v>113</v>
      </c>
      <c r="C27" s="86"/>
      <c r="D27" s="86"/>
      <c r="E27" s="92">
        <v>17000</v>
      </c>
      <c r="F27" s="92"/>
      <c r="G27" s="92"/>
      <c r="H27" s="92"/>
      <c r="I27" s="313"/>
    </row>
    <row r="28" spans="1:10" s="48" customFormat="1" ht="15.75" customHeight="1" x14ac:dyDescent="0.25">
      <c r="A28" s="34"/>
      <c r="B28" s="26" t="s">
        <v>87</v>
      </c>
      <c r="C28" s="92"/>
      <c r="D28" s="92"/>
      <c r="E28" s="92">
        <v>56125</v>
      </c>
      <c r="F28" s="92"/>
      <c r="G28" s="92"/>
      <c r="H28" s="92"/>
    </row>
    <row r="29" spans="1:10" s="48" customFormat="1" ht="15.75" customHeight="1" x14ac:dyDescent="0.25">
      <c r="A29" s="34"/>
      <c r="B29" s="288" t="s">
        <v>104</v>
      </c>
      <c r="C29" s="92"/>
      <c r="D29" s="92"/>
      <c r="E29" s="92">
        <v>40000</v>
      </c>
      <c r="F29" s="92"/>
      <c r="G29" s="92"/>
      <c r="H29" s="92"/>
    </row>
    <row r="30" spans="1:10" s="48" customFormat="1" ht="16.5" customHeight="1" x14ac:dyDescent="0.25">
      <c r="A30" s="34"/>
      <c r="B30" s="21" t="s">
        <v>93</v>
      </c>
      <c r="C30" s="92"/>
      <c r="D30" s="92"/>
      <c r="E30" s="86">
        <f>E23+ROUND(E28*3.2,0)</f>
        <v>203400</v>
      </c>
      <c r="F30" s="92"/>
      <c r="G30" s="92"/>
      <c r="H30" s="92"/>
      <c r="J30" s="313"/>
    </row>
    <row r="31" spans="1:10" s="48" customFormat="1" x14ac:dyDescent="0.25">
      <c r="A31" s="34"/>
      <c r="B31" s="19" t="s">
        <v>116</v>
      </c>
      <c r="C31" s="9"/>
      <c r="D31" s="301"/>
      <c r="E31" s="146"/>
      <c r="F31" s="92"/>
      <c r="G31" s="92"/>
      <c r="H31" s="92"/>
      <c r="J31" s="313"/>
    </row>
    <row r="32" spans="1:10" s="48" customFormat="1" x14ac:dyDescent="0.25">
      <c r="A32" s="34"/>
      <c r="B32" s="20" t="s">
        <v>89</v>
      </c>
      <c r="C32" s="9"/>
      <c r="D32" s="301"/>
      <c r="E32" s="146">
        <f>E33+E34+E39+E45+E46+E47+E48</f>
        <v>43490</v>
      </c>
      <c r="F32" s="92"/>
      <c r="G32" s="92"/>
      <c r="H32" s="92"/>
      <c r="J32" s="313"/>
    </row>
    <row r="33" spans="1:10" s="48" customFormat="1" x14ac:dyDescent="0.25">
      <c r="A33" s="34"/>
      <c r="B33" s="20" t="s">
        <v>105</v>
      </c>
      <c r="C33" s="9"/>
      <c r="D33" s="301"/>
      <c r="E33" s="146"/>
      <c r="F33" s="92"/>
      <c r="G33" s="92"/>
      <c r="H33" s="92"/>
      <c r="J33" s="313"/>
    </row>
    <row r="34" spans="1:10" s="48" customFormat="1" ht="45" x14ac:dyDescent="0.25">
      <c r="A34" s="34"/>
      <c r="B34" s="20" t="s">
        <v>106</v>
      </c>
      <c r="C34" s="9"/>
      <c r="D34" s="129"/>
      <c r="E34" s="146">
        <f>E35+E36+E37+E38</f>
        <v>8843</v>
      </c>
      <c r="F34" s="92"/>
      <c r="G34" s="92"/>
      <c r="H34" s="92"/>
      <c r="J34" s="313"/>
    </row>
    <row r="35" spans="1:10" s="48" customFormat="1" ht="30" x14ac:dyDescent="0.25">
      <c r="A35" s="34"/>
      <c r="B35" s="20" t="s">
        <v>107</v>
      </c>
      <c r="C35" s="9"/>
      <c r="D35" s="92">
        <v>4852</v>
      </c>
      <c r="E35" s="92">
        <v>4852</v>
      </c>
      <c r="F35" s="92"/>
      <c r="G35" s="92"/>
      <c r="H35" s="92"/>
      <c r="J35" s="313"/>
    </row>
    <row r="36" spans="1:10" s="48" customFormat="1" ht="30" x14ac:dyDescent="0.25">
      <c r="A36" s="34"/>
      <c r="B36" s="20" t="s">
        <v>108</v>
      </c>
      <c r="C36" s="9"/>
      <c r="D36" s="86"/>
      <c r="E36" s="92">
        <v>1456</v>
      </c>
      <c r="F36" s="92"/>
      <c r="G36" s="92"/>
      <c r="H36" s="92"/>
      <c r="J36" s="313"/>
    </row>
    <row r="37" spans="1:10" s="48" customFormat="1" ht="45" x14ac:dyDescent="0.25">
      <c r="A37" s="34"/>
      <c r="B37" s="20" t="s">
        <v>110</v>
      </c>
      <c r="C37" s="9"/>
      <c r="D37" s="92">
        <v>74</v>
      </c>
      <c r="E37" s="92">
        <v>639</v>
      </c>
      <c r="F37" s="92"/>
      <c r="G37" s="92"/>
      <c r="H37" s="92"/>
      <c r="J37" s="313"/>
    </row>
    <row r="38" spans="1:10" s="48" customFormat="1" ht="45" x14ac:dyDescent="0.25">
      <c r="A38" s="34"/>
      <c r="B38" s="20" t="s">
        <v>109</v>
      </c>
      <c r="C38" s="9"/>
      <c r="D38" s="92">
        <v>214</v>
      </c>
      <c r="E38" s="92">
        <v>1896</v>
      </c>
      <c r="F38" s="92"/>
      <c r="G38" s="92"/>
      <c r="H38" s="92"/>
      <c r="J38" s="313"/>
    </row>
    <row r="39" spans="1:10" s="48" customFormat="1" ht="45" x14ac:dyDescent="0.25">
      <c r="A39" s="34"/>
      <c r="B39" s="20" t="s">
        <v>127</v>
      </c>
      <c r="C39" s="9"/>
      <c r="D39" s="129"/>
      <c r="E39" s="146">
        <f>E40+E41+E42+E43+E44</f>
        <v>34647</v>
      </c>
      <c r="F39" s="92"/>
      <c r="G39" s="92"/>
      <c r="H39" s="92"/>
      <c r="J39" s="313"/>
    </row>
    <row r="40" spans="1:10" s="48" customFormat="1" ht="30" x14ac:dyDescent="0.25">
      <c r="A40" s="34"/>
      <c r="B40" s="20" t="s">
        <v>128</v>
      </c>
      <c r="C40" s="9"/>
      <c r="D40" s="86"/>
      <c r="E40" s="92">
        <v>8500</v>
      </c>
      <c r="F40" s="92"/>
      <c r="G40" s="92"/>
      <c r="H40" s="92"/>
      <c r="J40" s="313"/>
    </row>
    <row r="41" spans="1:10" s="48" customFormat="1" ht="60" x14ac:dyDescent="0.25">
      <c r="A41" s="34"/>
      <c r="B41" s="20" t="s">
        <v>129</v>
      </c>
      <c r="C41" s="9"/>
      <c r="D41" s="92">
        <v>6400</v>
      </c>
      <c r="E41" s="92">
        <v>18320</v>
      </c>
      <c r="F41" s="92"/>
      <c r="G41" s="92"/>
      <c r="H41" s="92"/>
      <c r="J41" s="313"/>
    </row>
    <row r="42" spans="1:10" s="48" customFormat="1" ht="45" x14ac:dyDescent="0.25">
      <c r="A42" s="34"/>
      <c r="B42" s="20" t="s">
        <v>130</v>
      </c>
      <c r="C42" s="9"/>
      <c r="D42" s="92">
        <v>2077</v>
      </c>
      <c r="E42" s="92">
        <v>3377</v>
      </c>
      <c r="F42" s="92"/>
      <c r="G42" s="92"/>
      <c r="H42" s="92"/>
      <c r="J42" s="313"/>
    </row>
    <row r="43" spans="1:10" s="48" customFormat="1" ht="30" x14ac:dyDescent="0.25">
      <c r="A43" s="34"/>
      <c r="B43" s="20" t="s">
        <v>131</v>
      </c>
      <c r="C43" s="9"/>
      <c r="D43" s="92">
        <v>500</v>
      </c>
      <c r="E43" s="92">
        <v>3800</v>
      </c>
      <c r="F43" s="92"/>
      <c r="G43" s="92"/>
      <c r="H43" s="92"/>
      <c r="J43" s="313"/>
    </row>
    <row r="44" spans="1:10" s="48" customFormat="1" ht="30" x14ac:dyDescent="0.25">
      <c r="A44" s="34"/>
      <c r="B44" s="20" t="s">
        <v>132</v>
      </c>
      <c r="C44" s="9"/>
      <c r="D44" s="92">
        <v>650</v>
      </c>
      <c r="E44" s="92">
        <v>650</v>
      </c>
      <c r="F44" s="92"/>
      <c r="G44" s="92"/>
      <c r="H44" s="92"/>
      <c r="J44" s="313"/>
    </row>
    <row r="45" spans="1:10" s="48" customFormat="1" ht="45" x14ac:dyDescent="0.25">
      <c r="A45" s="34"/>
      <c r="B45" s="20" t="s">
        <v>133</v>
      </c>
      <c r="C45" s="9"/>
      <c r="D45" s="129"/>
      <c r="E45" s="146"/>
      <c r="F45" s="92"/>
      <c r="G45" s="92"/>
      <c r="H45" s="92"/>
      <c r="J45" s="313"/>
    </row>
    <row r="46" spans="1:10" s="48" customFormat="1" ht="30" x14ac:dyDescent="0.25">
      <c r="A46" s="34"/>
      <c r="B46" s="20" t="s">
        <v>134</v>
      </c>
      <c r="C46" s="9"/>
      <c r="D46" s="129"/>
      <c r="E46" s="146"/>
      <c r="F46" s="92"/>
      <c r="G46" s="92"/>
      <c r="H46" s="92"/>
      <c r="J46" s="313"/>
    </row>
    <row r="47" spans="1:10" s="48" customFormat="1" ht="30" x14ac:dyDescent="0.25">
      <c r="A47" s="34"/>
      <c r="B47" s="20" t="s">
        <v>135</v>
      </c>
      <c r="C47" s="9"/>
      <c r="D47" s="129"/>
      <c r="E47" s="146"/>
      <c r="F47" s="92"/>
      <c r="G47" s="92"/>
      <c r="H47" s="92"/>
      <c r="J47" s="313"/>
    </row>
    <row r="48" spans="1:10" s="48" customFormat="1" x14ac:dyDescent="0.25">
      <c r="A48" s="34"/>
      <c r="B48" s="20" t="s">
        <v>136</v>
      </c>
      <c r="C48" s="9"/>
      <c r="D48" s="129"/>
      <c r="E48" s="146"/>
      <c r="F48" s="92"/>
      <c r="G48" s="92"/>
      <c r="H48" s="92"/>
      <c r="J48" s="313"/>
    </row>
    <row r="49" spans="1:10" s="48" customFormat="1" x14ac:dyDescent="0.25">
      <c r="A49" s="34"/>
      <c r="B49" s="26" t="s">
        <v>87</v>
      </c>
      <c r="C49" s="9"/>
      <c r="D49" s="301"/>
      <c r="E49" s="146"/>
      <c r="F49" s="92"/>
      <c r="G49" s="92"/>
      <c r="H49" s="92"/>
      <c r="J49" s="313"/>
    </row>
    <row r="50" spans="1:10" s="48" customFormat="1" x14ac:dyDescent="0.25">
      <c r="A50" s="34"/>
      <c r="B50" s="288" t="s">
        <v>104</v>
      </c>
      <c r="C50" s="9"/>
      <c r="D50" s="301"/>
      <c r="E50" s="146"/>
      <c r="F50" s="92"/>
      <c r="G50" s="92"/>
      <c r="H50" s="92"/>
      <c r="J50" s="313"/>
    </row>
    <row r="51" spans="1:10" s="48" customFormat="1" ht="30" x14ac:dyDescent="0.25">
      <c r="A51" s="34"/>
      <c r="B51" s="26" t="s">
        <v>88</v>
      </c>
      <c r="C51" s="9"/>
      <c r="D51" s="301"/>
      <c r="E51" s="146">
        <v>16900</v>
      </c>
      <c r="F51" s="92"/>
      <c r="G51" s="92"/>
      <c r="H51" s="92"/>
      <c r="J51" s="313"/>
    </row>
    <row r="52" spans="1:10" s="48" customFormat="1" ht="30" x14ac:dyDescent="0.25">
      <c r="A52" s="34"/>
      <c r="B52" s="26" t="s">
        <v>118</v>
      </c>
      <c r="C52" s="9"/>
      <c r="D52" s="301"/>
      <c r="E52" s="146">
        <v>910</v>
      </c>
      <c r="F52" s="92"/>
      <c r="G52" s="92"/>
      <c r="H52" s="92"/>
      <c r="J52" s="313"/>
    </row>
    <row r="53" spans="1:10" s="48" customFormat="1" ht="15.75" customHeight="1" x14ac:dyDescent="0.25">
      <c r="A53" s="34"/>
      <c r="B53" s="331" t="s">
        <v>151</v>
      </c>
      <c r="C53" s="9"/>
      <c r="D53" s="301"/>
      <c r="E53" s="146">
        <v>50</v>
      </c>
      <c r="F53" s="92"/>
      <c r="G53" s="92"/>
      <c r="H53" s="92"/>
      <c r="J53" s="313"/>
    </row>
    <row r="54" spans="1:10" s="48" customFormat="1" x14ac:dyDescent="0.25">
      <c r="A54" s="34"/>
      <c r="B54" s="21" t="s">
        <v>115</v>
      </c>
      <c r="C54" s="9"/>
      <c r="D54" s="301"/>
      <c r="E54" s="130">
        <f>E32+ROUND(E49*3.2,0)+E51</f>
        <v>60390</v>
      </c>
      <c r="F54" s="92"/>
      <c r="G54" s="92"/>
      <c r="H54" s="92"/>
      <c r="J54" s="313"/>
    </row>
    <row r="55" spans="1:10" s="48" customFormat="1" ht="16.5" customHeight="1" x14ac:dyDescent="0.25">
      <c r="A55" s="34"/>
      <c r="B55" s="21" t="s">
        <v>114</v>
      </c>
      <c r="C55" s="92"/>
      <c r="D55" s="92"/>
      <c r="E55" s="86">
        <f>E30+E54</f>
        <v>263790</v>
      </c>
      <c r="F55" s="92"/>
      <c r="G55" s="92"/>
      <c r="H55" s="92"/>
      <c r="J55" s="313"/>
    </row>
    <row r="56" spans="1:10" s="48" customFormat="1" ht="17.25" customHeight="1" x14ac:dyDescent="0.25">
      <c r="A56" s="34"/>
      <c r="B56" s="226" t="s">
        <v>8</v>
      </c>
      <c r="C56" s="30"/>
      <c r="D56" s="30"/>
      <c r="E56" s="92"/>
      <c r="F56" s="92"/>
      <c r="G56" s="92"/>
      <c r="H56" s="92"/>
    </row>
    <row r="57" spans="1:10" s="48" customFormat="1" ht="17.25" customHeight="1" x14ac:dyDescent="0.25">
      <c r="A57" s="34"/>
      <c r="B57" s="23" t="s">
        <v>96</v>
      </c>
      <c r="C57" s="30"/>
      <c r="D57" s="30"/>
      <c r="E57" s="92"/>
      <c r="F57" s="92"/>
      <c r="G57" s="92"/>
      <c r="H57" s="92"/>
    </row>
    <row r="58" spans="1:10" s="48" customFormat="1" ht="17.25" customHeight="1" x14ac:dyDescent="0.25">
      <c r="A58" s="34"/>
      <c r="B58" s="68" t="s">
        <v>25</v>
      </c>
      <c r="C58" s="30">
        <v>300</v>
      </c>
      <c r="D58" s="30"/>
      <c r="E58" s="92">
        <v>90</v>
      </c>
      <c r="F58" s="135">
        <v>10</v>
      </c>
      <c r="G58" s="95">
        <f t="shared" ref="G58:G63" si="2">ROUND(H58/C58,0)</f>
        <v>3</v>
      </c>
      <c r="H58" s="92">
        <f t="shared" ref="H58:H63" si="3">ROUND(E58*F58,0)</f>
        <v>900</v>
      </c>
    </row>
    <row r="59" spans="1:10" s="48" customFormat="1" ht="17.25" customHeight="1" x14ac:dyDescent="0.25">
      <c r="A59" s="34"/>
      <c r="B59" s="68" t="s">
        <v>52</v>
      </c>
      <c r="C59" s="30">
        <v>300</v>
      </c>
      <c r="D59" s="30"/>
      <c r="E59" s="92">
        <v>90</v>
      </c>
      <c r="F59" s="135">
        <v>10</v>
      </c>
      <c r="G59" s="95">
        <f t="shared" si="2"/>
        <v>3</v>
      </c>
      <c r="H59" s="92">
        <f t="shared" si="3"/>
        <v>900</v>
      </c>
    </row>
    <row r="60" spans="1:10" s="48" customFormat="1" ht="17.25" customHeight="1" x14ac:dyDescent="0.25">
      <c r="A60" s="34"/>
      <c r="B60" s="68" t="s">
        <v>24</v>
      </c>
      <c r="C60" s="30">
        <v>300</v>
      </c>
      <c r="D60" s="30"/>
      <c r="E60" s="92">
        <v>265</v>
      </c>
      <c r="F60" s="135">
        <v>11</v>
      </c>
      <c r="G60" s="95">
        <f t="shared" si="2"/>
        <v>10</v>
      </c>
      <c r="H60" s="92">
        <f t="shared" si="3"/>
        <v>2915</v>
      </c>
    </row>
    <row r="61" spans="1:10" s="48" customFormat="1" ht="17.25" customHeight="1" x14ac:dyDescent="0.25">
      <c r="A61" s="34"/>
      <c r="B61" s="68" t="s">
        <v>28</v>
      </c>
      <c r="C61" s="30">
        <v>300</v>
      </c>
      <c r="D61" s="30"/>
      <c r="E61" s="92">
        <v>50</v>
      </c>
      <c r="F61" s="135">
        <v>9</v>
      </c>
      <c r="G61" s="95">
        <f t="shared" si="2"/>
        <v>2</v>
      </c>
      <c r="H61" s="92">
        <f t="shared" si="3"/>
        <v>450</v>
      </c>
    </row>
    <row r="62" spans="1:10" s="48" customFormat="1" ht="17.25" customHeight="1" x14ac:dyDescent="0.25">
      <c r="A62" s="34"/>
      <c r="B62" s="68" t="s">
        <v>26</v>
      </c>
      <c r="C62" s="30">
        <v>300</v>
      </c>
      <c r="D62" s="30"/>
      <c r="E62" s="92">
        <v>70</v>
      </c>
      <c r="F62" s="135">
        <v>6.1</v>
      </c>
      <c r="G62" s="95">
        <f t="shared" si="2"/>
        <v>1</v>
      </c>
      <c r="H62" s="92">
        <f t="shared" si="3"/>
        <v>427</v>
      </c>
    </row>
    <row r="63" spans="1:10" s="48" customFormat="1" ht="17.25" customHeight="1" x14ac:dyDescent="0.25">
      <c r="A63" s="34"/>
      <c r="B63" s="68" t="s">
        <v>13</v>
      </c>
      <c r="C63" s="30">
        <v>300</v>
      </c>
      <c r="D63" s="30"/>
      <c r="E63" s="92">
        <v>300</v>
      </c>
      <c r="F63" s="135">
        <v>8.4</v>
      </c>
      <c r="G63" s="95">
        <f t="shared" si="2"/>
        <v>8</v>
      </c>
      <c r="H63" s="92">
        <f t="shared" si="3"/>
        <v>2520</v>
      </c>
    </row>
    <row r="64" spans="1:10" s="48" customFormat="1" ht="17.25" customHeight="1" x14ac:dyDescent="0.25">
      <c r="A64" s="34"/>
      <c r="B64" s="23" t="s">
        <v>10</v>
      </c>
      <c r="C64" s="136"/>
      <c r="D64" s="136"/>
      <c r="E64" s="178">
        <f>E58+E59+E60+E61+E62+E63</f>
        <v>865</v>
      </c>
      <c r="F64" s="167">
        <f>H64/E64</f>
        <v>9.3780346820809246</v>
      </c>
      <c r="G64" s="164">
        <f>G58+G59+G60+G61+G62+G63</f>
        <v>27</v>
      </c>
      <c r="H64" s="178">
        <f>H58+H59+H60+H61+H62+H63</f>
        <v>8112</v>
      </c>
    </row>
    <row r="65" spans="1:169" s="48" customFormat="1" ht="17.25" customHeight="1" x14ac:dyDescent="0.25">
      <c r="A65" s="34"/>
      <c r="B65" s="23" t="s">
        <v>23</v>
      </c>
      <c r="C65" s="136"/>
      <c r="D65" s="136"/>
      <c r="E65" s="178"/>
      <c r="F65" s="167"/>
      <c r="G65" s="164"/>
      <c r="H65" s="178"/>
    </row>
    <row r="66" spans="1:169" s="48" customFormat="1" ht="16.5" customHeight="1" x14ac:dyDescent="0.25">
      <c r="A66" s="34"/>
      <c r="B66" s="16" t="s">
        <v>97</v>
      </c>
      <c r="C66" s="49">
        <v>240</v>
      </c>
      <c r="D66" s="49"/>
      <c r="E66" s="90">
        <v>1200</v>
      </c>
      <c r="F66" s="361">
        <v>8</v>
      </c>
      <c r="G66" s="362">
        <f>ROUND(H66/C66,0)</f>
        <v>40</v>
      </c>
      <c r="H66" s="90">
        <f>ROUND(E66*F66,0)</f>
        <v>9600</v>
      </c>
    </row>
    <row r="67" spans="1:169" s="48" customFormat="1" ht="16.5" customHeight="1" x14ac:dyDescent="0.25">
      <c r="A67" s="34"/>
      <c r="B67" s="245" t="s">
        <v>98</v>
      </c>
      <c r="C67" s="272"/>
      <c r="D67" s="272"/>
      <c r="E67" s="246">
        <f>E66</f>
        <v>1200</v>
      </c>
      <c r="F67" s="167">
        <f>H67/E67</f>
        <v>8</v>
      </c>
      <c r="G67" s="246">
        <f t="shared" ref="G67:H67" si="4">G66</f>
        <v>40</v>
      </c>
      <c r="H67" s="246">
        <f t="shared" si="4"/>
        <v>9600</v>
      </c>
    </row>
    <row r="68" spans="1:169" ht="22.5" customHeight="1" x14ac:dyDescent="0.25">
      <c r="A68" s="31"/>
      <c r="B68" s="131" t="s">
        <v>85</v>
      </c>
      <c r="C68" s="273"/>
      <c r="D68" s="273"/>
      <c r="E68" s="274">
        <f>E64+E66</f>
        <v>2065</v>
      </c>
      <c r="F68" s="167">
        <f>H68/E68</f>
        <v>8.5772397094430985</v>
      </c>
      <c r="G68" s="274">
        <f>G64+G66</f>
        <v>67</v>
      </c>
      <c r="H68" s="274">
        <f>H64+H66</f>
        <v>17712</v>
      </c>
    </row>
    <row r="69" spans="1:169" ht="18.75" customHeight="1" x14ac:dyDescent="0.25">
      <c r="A69" s="31"/>
      <c r="B69" s="328" t="s">
        <v>32</v>
      </c>
      <c r="C69" s="41"/>
      <c r="D69" s="41"/>
      <c r="E69" s="249">
        <f>E70+E72</f>
        <v>10000</v>
      </c>
      <c r="F69" s="31"/>
      <c r="G69" s="41"/>
      <c r="H69" s="41"/>
    </row>
    <row r="70" spans="1:169" x14ac:dyDescent="0.25">
      <c r="A70" s="321"/>
      <c r="B70" s="319" t="s">
        <v>140</v>
      </c>
      <c r="C70" s="318"/>
      <c r="D70" s="318"/>
      <c r="E70" s="13">
        <f>E71</f>
        <v>9985</v>
      </c>
      <c r="F70" s="13"/>
      <c r="G70" s="323"/>
      <c r="H70" s="318"/>
    </row>
    <row r="71" spans="1:169" x14ac:dyDescent="0.25">
      <c r="A71" s="321"/>
      <c r="B71" s="325" t="s">
        <v>141</v>
      </c>
      <c r="C71" s="318"/>
      <c r="D71" s="318"/>
      <c r="E71" s="318">
        <v>9985</v>
      </c>
      <c r="F71" s="318"/>
      <c r="G71" s="318"/>
      <c r="H71" s="318"/>
    </row>
    <row r="72" spans="1:169" x14ac:dyDescent="0.25">
      <c r="A72" s="321"/>
      <c r="B72" s="277" t="s">
        <v>142</v>
      </c>
      <c r="C72" s="318"/>
      <c r="D72" s="318"/>
      <c r="E72" s="318">
        <f>E73+E74</f>
        <v>15</v>
      </c>
      <c r="F72" s="318"/>
      <c r="G72" s="318"/>
      <c r="H72" s="318"/>
    </row>
    <row r="73" spans="1:169" ht="30" x14ac:dyDescent="0.25">
      <c r="A73" s="321"/>
      <c r="B73" s="325" t="s">
        <v>143</v>
      </c>
      <c r="C73" s="318"/>
      <c r="D73" s="318"/>
      <c r="E73" s="318">
        <v>15</v>
      </c>
      <c r="F73" s="318"/>
      <c r="G73" s="318"/>
      <c r="H73" s="318"/>
    </row>
    <row r="74" spans="1:169" ht="15.75" thickBot="1" x14ac:dyDescent="0.3">
      <c r="A74" s="321"/>
      <c r="B74" s="326" t="s">
        <v>144</v>
      </c>
      <c r="C74" s="327"/>
      <c r="D74" s="327"/>
      <c r="E74" s="327"/>
      <c r="F74" s="327"/>
      <c r="G74" s="327"/>
      <c r="H74" s="327"/>
    </row>
    <row r="75" spans="1:169" s="85" customFormat="1" ht="17.25" customHeight="1" thickBot="1" x14ac:dyDescent="0.3">
      <c r="A75" s="202"/>
      <c r="B75" s="97" t="s">
        <v>11</v>
      </c>
      <c r="C75" s="138"/>
      <c r="D75" s="138"/>
      <c r="E75" s="180"/>
      <c r="F75" s="180"/>
      <c r="G75" s="180"/>
      <c r="H75" s="180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  <c r="EN75" s="4"/>
      <c r="EO75" s="4"/>
      <c r="EP75" s="4"/>
      <c r="EQ75" s="4"/>
      <c r="ER75" s="4"/>
      <c r="ES75" s="4"/>
      <c r="ET75" s="4"/>
      <c r="EU75" s="4"/>
      <c r="EV75" s="4"/>
      <c r="EW75" s="4"/>
      <c r="EX75" s="4"/>
      <c r="EY75" s="4"/>
      <c r="EZ75" s="4"/>
      <c r="FA75" s="4"/>
      <c r="FB75" s="4"/>
      <c r="FC75" s="4"/>
      <c r="FD75" s="4"/>
      <c r="FE75" s="4"/>
      <c r="FF75" s="4"/>
      <c r="FG75" s="4"/>
      <c r="FH75" s="4"/>
      <c r="FI75" s="4"/>
      <c r="FJ75" s="4"/>
      <c r="FK75" s="4"/>
      <c r="FL75" s="4"/>
      <c r="FM75" s="4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1496062992125984" bottom="0.19685039370078741" header="0" footer="0"/>
  <pageSetup paperSize="9" scale="6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Y69"/>
  <sheetViews>
    <sheetView topLeftCell="B1" zoomScale="77" zoomScaleNormal="77" zoomScaleSheetLayoutView="80" workbookViewId="0">
      <pane ySplit="7" topLeftCell="A41" activePane="bottomLeft" state="frozen"/>
      <selection pane="bottomLeft" activeCell="J74" sqref="J74"/>
    </sheetView>
  </sheetViews>
  <sheetFormatPr defaultColWidth="11.42578125" defaultRowHeight="15" x14ac:dyDescent="0.25"/>
  <cols>
    <col min="1" max="1" width="6" style="4" hidden="1" customWidth="1"/>
    <col min="2" max="2" width="48.140625" style="4" customWidth="1"/>
    <col min="3" max="3" width="11.28515625" style="4" customWidth="1"/>
    <col min="4" max="4" width="17.42578125" style="4" customWidth="1"/>
    <col min="5" max="5" width="11.85546875" style="4" customWidth="1"/>
    <col min="6" max="6" width="10" style="4" customWidth="1"/>
    <col min="7" max="7" width="11.140625" style="4" customWidth="1"/>
    <col min="8" max="8" width="10.7109375" style="4" customWidth="1"/>
    <col min="9" max="16384" width="11.42578125" style="4"/>
  </cols>
  <sheetData>
    <row r="1" spans="1:8" s="1" customFormat="1" ht="15.75" x14ac:dyDescent="0.25">
      <c r="C1" s="155"/>
      <c r="D1" s="155"/>
    </row>
    <row r="2" spans="1:8" s="1" customFormat="1" ht="44.25" customHeight="1" x14ac:dyDescent="0.25">
      <c r="B2" s="543" t="s">
        <v>157</v>
      </c>
      <c r="C2" s="543"/>
      <c r="D2" s="543"/>
      <c r="E2" s="543"/>
      <c r="F2" s="543"/>
      <c r="G2" s="543"/>
      <c r="H2" s="543"/>
    </row>
    <row r="3" spans="1:8" ht="15.75" thickBot="1" x14ac:dyDescent="0.3"/>
    <row r="4" spans="1:8" ht="35.25" customHeight="1" x14ac:dyDescent="0.3">
      <c r="A4" s="172"/>
      <c r="B4" s="52" t="s">
        <v>156</v>
      </c>
      <c r="C4" s="547" t="s">
        <v>1</v>
      </c>
      <c r="D4" s="547" t="s">
        <v>154</v>
      </c>
      <c r="E4" s="553" t="s">
        <v>155</v>
      </c>
      <c r="F4" s="550" t="s">
        <v>0</v>
      </c>
      <c r="G4" s="547" t="s">
        <v>2</v>
      </c>
      <c r="H4" s="544" t="s">
        <v>3</v>
      </c>
    </row>
    <row r="5" spans="1:8" ht="19.5" customHeight="1" x14ac:dyDescent="0.3">
      <c r="A5" s="31"/>
      <c r="B5" s="53"/>
      <c r="C5" s="548"/>
      <c r="D5" s="548"/>
      <c r="E5" s="554"/>
      <c r="F5" s="551"/>
      <c r="G5" s="548"/>
      <c r="H5" s="545"/>
    </row>
    <row r="6" spans="1:8" ht="55.5" customHeight="1" thickBot="1" x14ac:dyDescent="0.3">
      <c r="A6" s="169" t="s">
        <v>71</v>
      </c>
      <c r="B6" s="54" t="s">
        <v>4</v>
      </c>
      <c r="C6" s="549"/>
      <c r="D6" s="549"/>
      <c r="E6" s="555"/>
      <c r="F6" s="552"/>
      <c r="G6" s="549"/>
      <c r="H6" s="546"/>
    </row>
    <row r="7" spans="1:8" s="5" customFormat="1" ht="15.75" thickBot="1" x14ac:dyDescent="0.3">
      <c r="A7" s="198"/>
      <c r="B7" s="55">
        <v>1</v>
      </c>
      <c r="C7" s="315">
        <v>2</v>
      </c>
      <c r="D7" s="315">
        <v>3</v>
      </c>
      <c r="E7" s="94">
        <v>4</v>
      </c>
      <c r="F7" s="94">
        <v>5</v>
      </c>
      <c r="G7" s="94">
        <v>6</v>
      </c>
      <c r="H7" s="94">
        <v>7</v>
      </c>
    </row>
    <row r="8" spans="1:8" ht="32.25" customHeight="1" x14ac:dyDescent="0.25">
      <c r="A8" s="169">
        <v>1</v>
      </c>
      <c r="B8" s="80" t="s">
        <v>72</v>
      </c>
      <c r="C8" s="137"/>
      <c r="D8" s="137"/>
      <c r="E8" s="92"/>
      <c r="F8" s="92"/>
      <c r="G8" s="92"/>
      <c r="H8" s="92"/>
    </row>
    <row r="9" spans="1:8" ht="18.75" customHeight="1" x14ac:dyDescent="0.25">
      <c r="A9" s="31"/>
      <c r="B9" s="12" t="s">
        <v>5</v>
      </c>
      <c r="C9" s="41"/>
      <c r="D9" s="41"/>
      <c r="E9" s="27"/>
      <c r="F9" s="132"/>
      <c r="G9" s="92"/>
      <c r="H9" s="92"/>
    </row>
    <row r="10" spans="1:8" x14ac:dyDescent="0.25">
      <c r="A10" s="31"/>
      <c r="B10" s="13" t="s">
        <v>24</v>
      </c>
      <c r="C10" s="11">
        <v>340</v>
      </c>
      <c r="D10" s="11"/>
      <c r="E10" s="27">
        <v>430</v>
      </c>
      <c r="F10" s="132">
        <v>11</v>
      </c>
      <c r="G10" s="92">
        <f t="shared" ref="G10:G16" si="0">ROUND(H10/C10,0)</f>
        <v>14</v>
      </c>
      <c r="H10" s="92">
        <f t="shared" ref="H10:H16" si="1">ROUND(E10*F10,0)</f>
        <v>4730</v>
      </c>
    </row>
    <row r="11" spans="1:8" x14ac:dyDescent="0.25">
      <c r="A11" s="31"/>
      <c r="B11" s="13" t="s">
        <v>13</v>
      </c>
      <c r="C11" s="11">
        <v>340</v>
      </c>
      <c r="D11" s="11"/>
      <c r="E11" s="27">
        <v>560</v>
      </c>
      <c r="F11" s="132">
        <v>8.4</v>
      </c>
      <c r="G11" s="92">
        <f t="shared" si="0"/>
        <v>14</v>
      </c>
      <c r="H11" s="92">
        <f t="shared" si="1"/>
        <v>4704</v>
      </c>
    </row>
    <row r="12" spans="1:8" x14ac:dyDescent="0.25">
      <c r="A12" s="31"/>
      <c r="B12" s="13" t="s">
        <v>75</v>
      </c>
      <c r="C12" s="11">
        <v>270</v>
      </c>
      <c r="D12" s="11"/>
      <c r="E12" s="27">
        <v>280</v>
      </c>
      <c r="F12" s="132">
        <v>7</v>
      </c>
      <c r="G12" s="92">
        <f t="shared" si="0"/>
        <v>7</v>
      </c>
      <c r="H12" s="92">
        <f t="shared" si="1"/>
        <v>1960</v>
      </c>
    </row>
    <row r="13" spans="1:8" x14ac:dyDescent="0.25">
      <c r="A13" s="31"/>
      <c r="B13" s="13" t="s">
        <v>27</v>
      </c>
      <c r="C13" s="11">
        <v>340</v>
      </c>
      <c r="D13" s="11"/>
      <c r="E13" s="27">
        <v>70</v>
      </c>
      <c r="F13" s="132">
        <v>8</v>
      </c>
      <c r="G13" s="92">
        <f t="shared" si="0"/>
        <v>2</v>
      </c>
      <c r="H13" s="92">
        <f t="shared" si="1"/>
        <v>560</v>
      </c>
    </row>
    <row r="14" spans="1:8" x14ac:dyDescent="0.25">
      <c r="A14" s="31"/>
      <c r="B14" s="13" t="s">
        <v>30</v>
      </c>
      <c r="C14" s="11">
        <v>300</v>
      </c>
      <c r="D14" s="11"/>
      <c r="E14" s="27">
        <v>50</v>
      </c>
      <c r="F14" s="132">
        <v>5.2</v>
      </c>
      <c r="G14" s="92">
        <f t="shared" si="0"/>
        <v>1</v>
      </c>
      <c r="H14" s="92">
        <f t="shared" si="1"/>
        <v>260</v>
      </c>
    </row>
    <row r="15" spans="1:8" x14ac:dyDescent="0.25">
      <c r="A15" s="31"/>
      <c r="B15" s="13" t="s">
        <v>59</v>
      </c>
      <c r="C15" s="11">
        <v>340</v>
      </c>
      <c r="D15" s="11"/>
      <c r="E15" s="27"/>
      <c r="F15" s="132">
        <v>11.8</v>
      </c>
      <c r="G15" s="92">
        <f t="shared" si="0"/>
        <v>0</v>
      </c>
      <c r="H15" s="92">
        <f t="shared" si="1"/>
        <v>0</v>
      </c>
    </row>
    <row r="16" spans="1:8" x14ac:dyDescent="0.25">
      <c r="A16" s="31"/>
      <c r="B16" s="13" t="s">
        <v>28</v>
      </c>
      <c r="C16" s="11">
        <v>320</v>
      </c>
      <c r="D16" s="11"/>
      <c r="E16" s="27">
        <v>160</v>
      </c>
      <c r="F16" s="132">
        <v>10</v>
      </c>
      <c r="G16" s="92">
        <f t="shared" si="0"/>
        <v>5</v>
      </c>
      <c r="H16" s="92">
        <f t="shared" si="1"/>
        <v>1600</v>
      </c>
    </row>
    <row r="17" spans="1:10" s="48" customFormat="1" ht="15" customHeight="1" x14ac:dyDescent="0.2">
      <c r="A17" s="34"/>
      <c r="B17" s="17" t="s">
        <v>6</v>
      </c>
      <c r="C17" s="14"/>
      <c r="D17" s="14"/>
      <c r="E17" s="86">
        <f>SUM(E10:E16)</f>
        <v>1550</v>
      </c>
      <c r="F17" s="18">
        <f>H17/E17</f>
        <v>8.9122580645161289</v>
      </c>
      <c r="G17" s="86">
        <f>SUM(G10:G16)</f>
        <v>43</v>
      </c>
      <c r="H17" s="86">
        <f>SUM(H10:H16)</f>
        <v>13814</v>
      </c>
    </row>
    <row r="18" spans="1:10" s="48" customFormat="1" ht="15.75" customHeight="1" x14ac:dyDescent="0.25">
      <c r="A18" s="34"/>
      <c r="B18" s="214" t="s">
        <v>7</v>
      </c>
      <c r="C18" s="92"/>
      <c r="D18" s="92"/>
      <c r="E18" s="209"/>
      <c r="F18" s="209"/>
      <c r="G18" s="209"/>
      <c r="H18" s="92"/>
    </row>
    <row r="19" spans="1:10" s="48" customFormat="1" ht="17.25" customHeight="1" x14ac:dyDescent="0.25">
      <c r="A19" s="34"/>
      <c r="B19" s="20" t="s">
        <v>86</v>
      </c>
      <c r="C19" s="92"/>
      <c r="D19" s="92"/>
      <c r="E19" s="210">
        <f>E20+E21+E22+E23</f>
        <v>11525</v>
      </c>
      <c r="F19" s="209"/>
      <c r="G19" s="209"/>
      <c r="H19" s="92"/>
    </row>
    <row r="20" spans="1:10" s="48" customFormat="1" x14ac:dyDescent="0.25">
      <c r="A20" s="34"/>
      <c r="B20" s="20" t="s">
        <v>105</v>
      </c>
      <c r="C20" s="86"/>
      <c r="D20" s="86"/>
      <c r="E20" s="92"/>
      <c r="F20" s="209"/>
      <c r="G20" s="209"/>
      <c r="H20" s="92"/>
    </row>
    <row r="21" spans="1:10" s="48" customFormat="1" ht="30" x14ac:dyDescent="0.25">
      <c r="A21" s="34"/>
      <c r="B21" s="20" t="s">
        <v>124</v>
      </c>
      <c r="C21" s="86"/>
      <c r="D21" s="86"/>
      <c r="E21" s="92">
        <v>5001</v>
      </c>
      <c r="F21" s="209"/>
      <c r="G21" s="209"/>
      <c r="H21" s="92"/>
    </row>
    <row r="22" spans="1:10" s="48" customFormat="1" ht="30" x14ac:dyDescent="0.25">
      <c r="A22" s="34"/>
      <c r="B22" s="20" t="s">
        <v>125</v>
      </c>
      <c r="C22" s="86"/>
      <c r="D22" s="86"/>
      <c r="E22" s="92">
        <v>80</v>
      </c>
      <c r="F22" s="209"/>
      <c r="G22" s="209"/>
      <c r="H22" s="92"/>
    </row>
    <row r="23" spans="1:10" s="48" customFormat="1" x14ac:dyDescent="0.25">
      <c r="A23" s="34"/>
      <c r="B23" s="20" t="s">
        <v>126</v>
      </c>
      <c r="C23" s="86"/>
      <c r="D23" s="86"/>
      <c r="E23" s="92">
        <v>6444</v>
      </c>
      <c r="F23" s="209"/>
      <c r="G23" s="209"/>
      <c r="H23" s="92"/>
      <c r="I23" s="313"/>
    </row>
    <row r="24" spans="1:10" s="48" customFormat="1" x14ac:dyDescent="0.25">
      <c r="A24" s="34"/>
      <c r="B24" s="26" t="s">
        <v>87</v>
      </c>
      <c r="C24" s="92"/>
      <c r="D24" s="92"/>
      <c r="E24" s="92">
        <v>17481</v>
      </c>
      <c r="F24" s="209"/>
      <c r="G24" s="209"/>
      <c r="H24" s="92"/>
    </row>
    <row r="25" spans="1:10" s="48" customFormat="1" x14ac:dyDescent="0.25">
      <c r="A25" s="34"/>
      <c r="B25" s="288" t="s">
        <v>104</v>
      </c>
      <c r="C25" s="92"/>
      <c r="D25" s="92"/>
      <c r="E25" s="92">
        <v>22000</v>
      </c>
      <c r="F25" s="209"/>
      <c r="G25" s="209"/>
      <c r="H25" s="92"/>
    </row>
    <row r="26" spans="1:10" s="48" customFormat="1" ht="15" customHeight="1" x14ac:dyDescent="0.25">
      <c r="A26" s="34"/>
      <c r="B26" s="21" t="s">
        <v>93</v>
      </c>
      <c r="C26" s="92"/>
      <c r="D26" s="92"/>
      <c r="E26" s="47">
        <f>E19+ROUND(E24*3.2,0)</f>
        <v>67464</v>
      </c>
      <c r="F26" s="209"/>
      <c r="G26" s="209"/>
      <c r="H26" s="92"/>
      <c r="J26" s="313"/>
    </row>
    <row r="27" spans="1:10" s="48" customFormat="1" x14ac:dyDescent="0.25">
      <c r="A27" s="34"/>
      <c r="B27" s="19" t="s">
        <v>116</v>
      </c>
      <c r="C27" s="9"/>
      <c r="D27" s="301"/>
      <c r="E27" s="146"/>
      <c r="F27" s="209"/>
      <c r="G27" s="209"/>
      <c r="H27" s="92"/>
      <c r="J27" s="313"/>
    </row>
    <row r="28" spans="1:10" s="48" customFormat="1" x14ac:dyDescent="0.25">
      <c r="A28" s="34"/>
      <c r="B28" s="20" t="s">
        <v>89</v>
      </c>
      <c r="C28" s="9"/>
      <c r="D28" s="301"/>
      <c r="E28" s="146">
        <f>E29+E30+E35+E41+E42+E43+E44</f>
        <v>9083</v>
      </c>
      <c r="F28" s="209"/>
      <c r="G28" s="209"/>
      <c r="H28" s="92"/>
      <c r="J28" s="313"/>
    </row>
    <row r="29" spans="1:10" s="48" customFormat="1" x14ac:dyDescent="0.25">
      <c r="A29" s="34"/>
      <c r="B29" s="20" t="s">
        <v>105</v>
      </c>
      <c r="C29" s="9"/>
      <c r="D29" s="301"/>
      <c r="E29" s="146"/>
      <c r="F29" s="209"/>
      <c r="G29" s="209"/>
      <c r="H29" s="92"/>
      <c r="J29" s="313"/>
    </row>
    <row r="30" spans="1:10" s="48" customFormat="1" ht="30" x14ac:dyDescent="0.25">
      <c r="A30" s="34"/>
      <c r="B30" s="20" t="s">
        <v>106</v>
      </c>
      <c r="C30" s="9"/>
      <c r="D30" s="129"/>
      <c r="E30" s="146">
        <f>E31+E32+E33+E34</f>
        <v>2066</v>
      </c>
      <c r="F30" s="209"/>
      <c r="G30" s="209"/>
      <c r="H30" s="92"/>
      <c r="J30" s="313"/>
    </row>
    <row r="31" spans="1:10" s="48" customFormat="1" ht="30" x14ac:dyDescent="0.25">
      <c r="A31" s="34"/>
      <c r="B31" s="20" t="s">
        <v>107</v>
      </c>
      <c r="C31" s="9"/>
      <c r="D31" s="92">
        <v>1227</v>
      </c>
      <c r="E31" s="92">
        <v>1227</v>
      </c>
      <c r="F31" s="209"/>
      <c r="G31" s="209"/>
      <c r="H31" s="92"/>
      <c r="J31" s="313"/>
    </row>
    <row r="32" spans="1:10" s="48" customFormat="1" ht="30" x14ac:dyDescent="0.25">
      <c r="A32" s="34"/>
      <c r="B32" s="20" t="s">
        <v>108</v>
      </c>
      <c r="C32" s="9"/>
      <c r="D32" s="86"/>
      <c r="E32" s="92">
        <v>374</v>
      </c>
      <c r="F32" s="209"/>
      <c r="G32" s="209"/>
      <c r="H32" s="92"/>
      <c r="J32" s="313"/>
    </row>
    <row r="33" spans="1:10" s="48" customFormat="1" ht="45" x14ac:dyDescent="0.25">
      <c r="A33" s="34"/>
      <c r="B33" s="20" t="s">
        <v>110</v>
      </c>
      <c r="C33" s="9"/>
      <c r="D33" s="92">
        <v>28</v>
      </c>
      <c r="E33" s="92">
        <v>251</v>
      </c>
      <c r="F33" s="209"/>
      <c r="G33" s="209"/>
      <c r="H33" s="92"/>
      <c r="J33" s="313"/>
    </row>
    <row r="34" spans="1:10" s="48" customFormat="1" ht="30" x14ac:dyDescent="0.25">
      <c r="A34" s="34"/>
      <c r="B34" s="20" t="s">
        <v>109</v>
      </c>
      <c r="C34" s="9"/>
      <c r="D34" s="92">
        <v>24</v>
      </c>
      <c r="E34" s="92">
        <v>214</v>
      </c>
      <c r="F34" s="209"/>
      <c r="G34" s="209"/>
      <c r="H34" s="92"/>
      <c r="J34" s="313"/>
    </row>
    <row r="35" spans="1:10" s="48" customFormat="1" ht="30" x14ac:dyDescent="0.25">
      <c r="A35" s="34"/>
      <c r="B35" s="20" t="s">
        <v>127</v>
      </c>
      <c r="C35" s="9"/>
      <c r="D35" s="129"/>
      <c r="E35" s="146">
        <f>E36+E37+E38+E39+E40</f>
        <v>7017</v>
      </c>
      <c r="F35" s="209"/>
      <c r="G35" s="209"/>
      <c r="H35" s="92"/>
      <c r="J35" s="313"/>
    </row>
    <row r="36" spans="1:10" s="48" customFormat="1" ht="30" x14ac:dyDescent="0.25">
      <c r="A36" s="34"/>
      <c r="B36" s="20" t="s">
        <v>128</v>
      </c>
      <c r="C36" s="9"/>
      <c r="D36" s="86"/>
      <c r="E36" s="92">
        <v>75</v>
      </c>
      <c r="F36" s="209"/>
      <c r="G36" s="209"/>
      <c r="H36" s="92"/>
      <c r="J36" s="313"/>
    </row>
    <row r="37" spans="1:10" s="48" customFormat="1" ht="50.25" customHeight="1" x14ac:dyDescent="0.25">
      <c r="A37" s="34"/>
      <c r="B37" s="20" t="s">
        <v>129</v>
      </c>
      <c r="C37" s="9"/>
      <c r="D37" s="92">
        <v>1410</v>
      </c>
      <c r="E37" s="92">
        <v>4828</v>
      </c>
      <c r="F37" s="209"/>
      <c r="G37" s="209"/>
      <c r="H37" s="92"/>
      <c r="J37" s="313"/>
    </row>
    <row r="38" spans="1:10" s="48" customFormat="1" ht="45" x14ac:dyDescent="0.25">
      <c r="A38" s="34"/>
      <c r="B38" s="20" t="s">
        <v>130</v>
      </c>
      <c r="C38" s="9"/>
      <c r="D38" s="92">
        <v>92</v>
      </c>
      <c r="E38" s="92">
        <v>99</v>
      </c>
      <c r="F38" s="209"/>
      <c r="G38" s="209"/>
      <c r="H38" s="92"/>
      <c r="J38" s="313"/>
    </row>
    <row r="39" spans="1:10" s="48" customFormat="1" ht="30" x14ac:dyDescent="0.25">
      <c r="A39" s="34"/>
      <c r="B39" s="20" t="s">
        <v>131</v>
      </c>
      <c r="C39" s="9"/>
      <c r="D39" s="92">
        <v>188</v>
      </c>
      <c r="E39" s="92">
        <v>1433</v>
      </c>
      <c r="F39" s="209"/>
      <c r="G39" s="209"/>
      <c r="H39" s="92"/>
      <c r="J39" s="313"/>
    </row>
    <row r="40" spans="1:10" s="48" customFormat="1" ht="30" x14ac:dyDescent="0.25">
      <c r="A40" s="34"/>
      <c r="B40" s="20" t="s">
        <v>132</v>
      </c>
      <c r="C40" s="9"/>
      <c r="D40" s="92">
        <v>582</v>
      </c>
      <c r="E40" s="92">
        <v>582</v>
      </c>
      <c r="F40" s="209"/>
      <c r="G40" s="209"/>
      <c r="H40" s="92"/>
      <c r="J40" s="313"/>
    </row>
    <row r="41" spans="1:10" s="48" customFormat="1" ht="45" x14ac:dyDescent="0.25">
      <c r="A41" s="34"/>
      <c r="B41" s="20" t="s">
        <v>133</v>
      </c>
      <c r="C41" s="9"/>
      <c r="D41" s="129"/>
      <c r="E41" s="146"/>
      <c r="F41" s="209"/>
      <c r="G41" s="209"/>
      <c r="H41" s="92"/>
      <c r="J41" s="313"/>
    </row>
    <row r="42" spans="1:10" s="48" customFormat="1" ht="30" x14ac:dyDescent="0.25">
      <c r="A42" s="34"/>
      <c r="B42" s="20" t="s">
        <v>134</v>
      </c>
      <c r="C42" s="9"/>
      <c r="D42" s="129"/>
      <c r="E42" s="146"/>
      <c r="F42" s="209"/>
      <c r="G42" s="209"/>
      <c r="H42" s="92"/>
      <c r="J42" s="313"/>
    </row>
    <row r="43" spans="1:10" s="48" customFormat="1" ht="30" x14ac:dyDescent="0.25">
      <c r="A43" s="34"/>
      <c r="B43" s="20" t="s">
        <v>135</v>
      </c>
      <c r="C43" s="9"/>
      <c r="D43" s="129"/>
      <c r="E43" s="146"/>
      <c r="F43" s="209"/>
      <c r="G43" s="209"/>
      <c r="H43" s="92"/>
      <c r="J43" s="313"/>
    </row>
    <row r="44" spans="1:10" s="48" customFormat="1" x14ac:dyDescent="0.25">
      <c r="A44" s="34"/>
      <c r="B44" s="20" t="s">
        <v>136</v>
      </c>
      <c r="C44" s="9"/>
      <c r="D44" s="129"/>
      <c r="E44" s="146"/>
      <c r="F44" s="209"/>
      <c r="G44" s="209"/>
      <c r="H44" s="92"/>
      <c r="J44" s="313"/>
    </row>
    <row r="45" spans="1:10" s="48" customFormat="1" x14ac:dyDescent="0.25">
      <c r="A45" s="34"/>
      <c r="B45" s="26" t="s">
        <v>87</v>
      </c>
      <c r="C45" s="9"/>
      <c r="D45" s="301"/>
      <c r="E45" s="146"/>
      <c r="F45" s="209"/>
      <c r="G45" s="209"/>
      <c r="H45" s="92"/>
      <c r="J45" s="313"/>
    </row>
    <row r="46" spans="1:10" s="48" customFormat="1" x14ac:dyDescent="0.25">
      <c r="A46" s="34"/>
      <c r="B46" s="288" t="s">
        <v>104</v>
      </c>
      <c r="C46" s="9"/>
      <c r="D46" s="301"/>
      <c r="E46" s="146"/>
      <c r="F46" s="209"/>
      <c r="G46" s="209"/>
      <c r="H46" s="92"/>
      <c r="J46" s="313"/>
    </row>
    <row r="47" spans="1:10" s="48" customFormat="1" ht="30" x14ac:dyDescent="0.25">
      <c r="A47" s="34"/>
      <c r="B47" s="26" t="s">
        <v>88</v>
      </c>
      <c r="C47" s="9"/>
      <c r="D47" s="301"/>
      <c r="E47" s="210">
        <v>5300</v>
      </c>
      <c r="F47" s="209"/>
      <c r="G47" s="209"/>
      <c r="H47" s="92"/>
      <c r="J47" s="313"/>
    </row>
    <row r="48" spans="1:10" s="48" customFormat="1" x14ac:dyDescent="0.25">
      <c r="A48" s="34"/>
      <c r="B48" s="26" t="s">
        <v>118</v>
      </c>
      <c r="C48" s="9"/>
      <c r="D48" s="301"/>
      <c r="E48" s="146"/>
      <c r="F48" s="209"/>
      <c r="G48" s="209"/>
      <c r="H48" s="92"/>
      <c r="J48" s="313"/>
    </row>
    <row r="49" spans="1:10" s="48" customFormat="1" x14ac:dyDescent="0.25">
      <c r="A49" s="34"/>
      <c r="B49" s="330" t="s">
        <v>151</v>
      </c>
      <c r="C49" s="9"/>
      <c r="D49" s="301"/>
      <c r="E49" s="146"/>
      <c r="F49" s="209"/>
      <c r="G49" s="209"/>
      <c r="H49" s="92"/>
      <c r="J49" s="313"/>
    </row>
    <row r="50" spans="1:10" s="48" customFormat="1" x14ac:dyDescent="0.25">
      <c r="A50" s="34"/>
      <c r="B50" s="21" t="s">
        <v>115</v>
      </c>
      <c r="C50" s="9"/>
      <c r="D50" s="301"/>
      <c r="E50" s="130">
        <f>E28+ROUND(E45*3.2,0)+E47</f>
        <v>14383</v>
      </c>
      <c r="F50" s="209"/>
      <c r="G50" s="209"/>
      <c r="H50" s="92"/>
      <c r="J50" s="313"/>
    </row>
    <row r="51" spans="1:10" s="48" customFormat="1" ht="15" customHeight="1" x14ac:dyDescent="0.25">
      <c r="A51" s="34"/>
      <c r="B51" s="21" t="s">
        <v>114</v>
      </c>
      <c r="C51" s="92"/>
      <c r="D51" s="92"/>
      <c r="E51" s="86">
        <f>E26+E50</f>
        <v>81847</v>
      </c>
      <c r="F51" s="209"/>
      <c r="G51" s="209"/>
      <c r="H51" s="92"/>
      <c r="J51" s="313"/>
    </row>
    <row r="52" spans="1:10" s="48" customFormat="1" ht="15.75" x14ac:dyDescent="0.25">
      <c r="A52" s="34"/>
      <c r="B52" s="226" t="s">
        <v>8</v>
      </c>
      <c r="C52" s="9"/>
      <c r="D52" s="9"/>
      <c r="E52" s="209"/>
      <c r="F52" s="209"/>
      <c r="G52" s="209"/>
      <c r="H52" s="92"/>
    </row>
    <row r="53" spans="1:10" s="48" customFormat="1" x14ac:dyDescent="0.25">
      <c r="A53" s="34"/>
      <c r="B53" s="23" t="s">
        <v>96</v>
      </c>
      <c r="C53" s="9"/>
      <c r="D53" s="9"/>
      <c r="E53" s="209"/>
      <c r="F53" s="209"/>
      <c r="G53" s="209"/>
      <c r="H53" s="92"/>
    </row>
    <row r="54" spans="1:10" s="48" customFormat="1" x14ac:dyDescent="0.25">
      <c r="A54" s="34"/>
      <c r="B54" s="68" t="s">
        <v>24</v>
      </c>
      <c r="C54" s="8">
        <v>300</v>
      </c>
      <c r="D54" s="8"/>
      <c r="E54" s="92">
        <v>120</v>
      </c>
      <c r="F54" s="132">
        <v>11</v>
      </c>
      <c r="G54" s="92">
        <f>ROUND(H54/C54,0)</f>
        <v>4</v>
      </c>
      <c r="H54" s="92">
        <f>ROUND(E54*F54,0)</f>
        <v>1320</v>
      </c>
    </row>
    <row r="55" spans="1:10" s="48" customFormat="1" x14ac:dyDescent="0.25">
      <c r="A55" s="34"/>
      <c r="B55" s="68" t="s">
        <v>26</v>
      </c>
      <c r="C55" s="8">
        <v>300</v>
      </c>
      <c r="D55" s="8"/>
      <c r="E55" s="92">
        <v>60</v>
      </c>
      <c r="F55" s="132">
        <v>6.1</v>
      </c>
      <c r="G55" s="92">
        <f>ROUND(H55/C55,0)</f>
        <v>1</v>
      </c>
      <c r="H55" s="92">
        <f>ROUND(E55*F55,0)</f>
        <v>366</v>
      </c>
    </row>
    <row r="56" spans="1:10" s="48" customFormat="1" x14ac:dyDescent="0.25">
      <c r="A56" s="34"/>
      <c r="B56" s="68" t="s">
        <v>28</v>
      </c>
      <c r="C56" s="8">
        <v>300</v>
      </c>
      <c r="D56" s="8"/>
      <c r="E56" s="92">
        <v>95</v>
      </c>
      <c r="F56" s="132">
        <v>10</v>
      </c>
      <c r="G56" s="92">
        <f>ROUND(H56/C56,0)</f>
        <v>3</v>
      </c>
      <c r="H56" s="92">
        <f>ROUND(E56*F56,0)</f>
        <v>950</v>
      </c>
    </row>
    <row r="57" spans="1:10" s="48" customFormat="1" x14ac:dyDescent="0.25">
      <c r="A57" s="34"/>
      <c r="B57" s="68" t="s">
        <v>13</v>
      </c>
      <c r="C57" s="8">
        <v>300</v>
      </c>
      <c r="D57" s="8"/>
      <c r="E57" s="92">
        <v>110</v>
      </c>
      <c r="F57" s="132">
        <v>9</v>
      </c>
      <c r="G57" s="92">
        <f>ROUND(H57/C57,0)</f>
        <v>3</v>
      </c>
      <c r="H57" s="92">
        <f>ROUND(E57*F57,0)</f>
        <v>990</v>
      </c>
    </row>
    <row r="58" spans="1:10" s="48" customFormat="1" x14ac:dyDescent="0.25">
      <c r="A58" s="34"/>
      <c r="B58" s="121" t="s">
        <v>10</v>
      </c>
      <c r="C58" s="126"/>
      <c r="D58" s="126"/>
      <c r="E58" s="219">
        <f>E54+E55+E56+E57</f>
        <v>385</v>
      </c>
      <c r="F58" s="18">
        <f>H58/E58</f>
        <v>9.418181818181818</v>
      </c>
      <c r="G58" s="219">
        <f>G54+G55+G56+G57</f>
        <v>11</v>
      </c>
      <c r="H58" s="219">
        <f>H54+H55+H56+H57</f>
        <v>3626</v>
      </c>
    </row>
    <row r="59" spans="1:10" s="48" customFormat="1" x14ac:dyDescent="0.25">
      <c r="A59" s="34"/>
      <c r="B59" s="23" t="s">
        <v>23</v>
      </c>
      <c r="C59" s="126"/>
      <c r="D59" s="126"/>
      <c r="E59" s="219"/>
      <c r="F59" s="170"/>
      <c r="G59" s="219"/>
      <c r="H59" s="219"/>
    </row>
    <row r="60" spans="1:10" s="48" customFormat="1" x14ac:dyDescent="0.25">
      <c r="A60" s="34"/>
      <c r="B60" s="16" t="s">
        <v>97</v>
      </c>
      <c r="C60" s="8">
        <v>240</v>
      </c>
      <c r="D60" s="8"/>
      <c r="E60" s="92">
        <v>190</v>
      </c>
      <c r="F60" s="132">
        <v>8</v>
      </c>
      <c r="G60" s="92">
        <f>ROUND(H60/C60,0)</f>
        <v>6</v>
      </c>
      <c r="H60" s="92">
        <f>ROUND(E60*F60,0)</f>
        <v>1520</v>
      </c>
    </row>
    <row r="61" spans="1:10" s="48" customFormat="1" x14ac:dyDescent="0.25">
      <c r="A61" s="34"/>
      <c r="B61" s="245" t="s">
        <v>98</v>
      </c>
      <c r="C61" s="8"/>
      <c r="D61" s="8"/>
      <c r="E61" s="178">
        <f>E60</f>
        <v>190</v>
      </c>
      <c r="F61" s="154">
        <f t="shared" ref="F61:H61" si="2">F60</f>
        <v>8</v>
      </c>
      <c r="G61" s="178">
        <f t="shared" si="2"/>
        <v>6</v>
      </c>
      <c r="H61" s="178">
        <f t="shared" si="2"/>
        <v>1520</v>
      </c>
    </row>
    <row r="62" spans="1:10" ht="18.75" customHeight="1" x14ac:dyDescent="0.25">
      <c r="A62" s="31"/>
      <c r="B62" s="25" t="s">
        <v>84</v>
      </c>
      <c r="C62" s="9"/>
      <c r="D62" s="9"/>
      <c r="E62" s="86">
        <f>E58+E61</f>
        <v>575</v>
      </c>
      <c r="F62" s="18">
        <f>H62/E62</f>
        <v>8.9495652173913047</v>
      </c>
      <c r="G62" s="86">
        <f>G58+G61</f>
        <v>17</v>
      </c>
      <c r="H62" s="86">
        <f t="shared" ref="H62" si="3">H58+H61</f>
        <v>5146</v>
      </c>
    </row>
    <row r="63" spans="1:10" ht="18.75" customHeight="1" x14ac:dyDescent="0.25">
      <c r="A63" s="31"/>
      <c r="B63" s="328" t="s">
        <v>32</v>
      </c>
      <c r="C63" s="41"/>
      <c r="D63" s="41"/>
      <c r="E63" s="249">
        <f>E64+E66</f>
        <v>2200</v>
      </c>
      <c r="F63" s="31"/>
      <c r="G63" s="41"/>
      <c r="H63" s="41"/>
    </row>
    <row r="64" spans="1:10" x14ac:dyDescent="0.25">
      <c r="A64" s="321"/>
      <c r="B64" s="319" t="s">
        <v>140</v>
      </c>
      <c r="C64" s="318"/>
      <c r="D64" s="318"/>
      <c r="E64" s="13">
        <f>E65</f>
        <v>2198</v>
      </c>
      <c r="F64" s="13"/>
      <c r="G64" s="323"/>
      <c r="H64" s="318"/>
    </row>
    <row r="65" spans="1:51" x14ac:dyDescent="0.25">
      <c r="A65" s="321"/>
      <c r="B65" s="325" t="s">
        <v>141</v>
      </c>
      <c r="C65" s="318"/>
      <c r="D65" s="318"/>
      <c r="E65" s="318">
        <v>2198</v>
      </c>
      <c r="F65" s="318"/>
      <c r="G65" s="318"/>
      <c r="H65" s="318"/>
    </row>
    <row r="66" spans="1:51" x14ac:dyDescent="0.25">
      <c r="A66" s="321"/>
      <c r="B66" s="277" t="s">
        <v>142</v>
      </c>
      <c r="C66" s="318"/>
      <c r="D66" s="318"/>
      <c r="E66" s="318">
        <f>E67+E68</f>
        <v>2</v>
      </c>
      <c r="F66" s="318"/>
      <c r="G66" s="318"/>
      <c r="H66" s="318"/>
    </row>
    <row r="67" spans="1:51" ht="30" x14ac:dyDescent="0.25">
      <c r="A67" s="321"/>
      <c r="B67" s="325" t="s">
        <v>143</v>
      </c>
      <c r="C67" s="318"/>
      <c r="D67" s="318"/>
      <c r="E67" s="318">
        <v>2</v>
      </c>
      <c r="F67" s="318"/>
      <c r="G67" s="318"/>
      <c r="H67" s="318"/>
    </row>
    <row r="68" spans="1:51" ht="15.75" thickBot="1" x14ac:dyDescent="0.3">
      <c r="A68" s="321"/>
      <c r="B68" s="326" t="s">
        <v>144</v>
      </c>
      <c r="C68" s="327"/>
      <c r="D68" s="327"/>
      <c r="E68" s="327"/>
      <c r="F68" s="327"/>
      <c r="G68" s="327"/>
      <c r="H68" s="327"/>
    </row>
    <row r="69" spans="1:51" s="85" customFormat="1" ht="15.75" thickBot="1" x14ac:dyDescent="0.3">
      <c r="A69" s="202"/>
      <c r="B69" s="97" t="s">
        <v>11</v>
      </c>
      <c r="C69" s="151"/>
      <c r="D69" s="151"/>
      <c r="E69" s="98"/>
      <c r="F69" s="98"/>
      <c r="G69" s="98"/>
      <c r="H69" s="9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</row>
  </sheetData>
  <mergeCells count="7">
    <mergeCell ref="B2:H2"/>
    <mergeCell ref="C4:C6"/>
    <mergeCell ref="H4:H6"/>
    <mergeCell ref="F4:F6"/>
    <mergeCell ref="G4:G6"/>
    <mergeCell ref="D4:D6"/>
    <mergeCell ref="E4:E6"/>
  </mergeCells>
  <pageMargins left="0.39370078740157483" right="0" top="0.35433070866141736" bottom="0.35433070866141736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24</vt:i4>
      </vt:variant>
    </vt:vector>
  </HeadingPairs>
  <TitlesOfParts>
    <vt:vector size="38" baseType="lpstr">
      <vt:lpstr>КЛПУ</vt:lpstr>
      <vt:lpstr>Хабаровск</vt:lpstr>
      <vt:lpstr>Комсомольск</vt:lpstr>
      <vt:lpstr>Бикин</vt:lpstr>
      <vt:lpstr>Верхнебур</vt:lpstr>
      <vt:lpstr>ЛАЗО</vt:lpstr>
      <vt:lpstr>Нанайский</vt:lpstr>
      <vt:lpstr>Николаевск</vt:lpstr>
      <vt:lpstr>Охотск</vt:lpstr>
      <vt:lpstr>П.Осипенко</vt:lpstr>
      <vt:lpstr>Совгавань</vt:lpstr>
      <vt:lpstr>Солнечный</vt:lpstr>
      <vt:lpstr>Ульч</vt:lpstr>
      <vt:lpstr>Аян</vt:lpstr>
      <vt:lpstr>Аян!Заголовки_для_печати</vt:lpstr>
      <vt:lpstr>Бикин!Заголовки_для_печати</vt:lpstr>
      <vt:lpstr>Верхнебур!Заголовки_для_печати</vt:lpstr>
      <vt:lpstr>КЛПУ!Заголовки_для_печати</vt:lpstr>
      <vt:lpstr>Комсомольск!Заголовки_для_печати</vt:lpstr>
      <vt:lpstr>ЛАЗО!Заголовки_для_печати</vt:lpstr>
      <vt:lpstr>Нанайский!Заголовки_для_печати</vt:lpstr>
      <vt:lpstr>Николаевск!Заголовки_для_печати</vt:lpstr>
      <vt:lpstr>Охотск!Заголовки_для_печати</vt:lpstr>
      <vt:lpstr>П.Осипенко!Заголовки_для_печати</vt:lpstr>
      <vt:lpstr>Совгавань!Заголовки_для_печати</vt:lpstr>
      <vt:lpstr>Солнечный!Заголовки_для_печати</vt:lpstr>
      <vt:lpstr>Ульч!Заголовки_для_печати</vt:lpstr>
      <vt:lpstr>Хабаровск!Заголовки_для_печати</vt:lpstr>
      <vt:lpstr>Аян!Область_печати</vt:lpstr>
      <vt:lpstr>Бикин!Область_печати</vt:lpstr>
      <vt:lpstr>Верхнебур!Область_печати</vt:lpstr>
      <vt:lpstr>Комсомольск!Область_печати</vt:lpstr>
      <vt:lpstr>ЛАЗО!Область_печати</vt:lpstr>
      <vt:lpstr>Николаевск!Область_печати</vt:lpstr>
      <vt:lpstr>Охотск!Область_печати</vt:lpstr>
      <vt:lpstr>Совгавань!Область_печати</vt:lpstr>
      <vt:lpstr>Солнечный!Область_печати</vt:lpstr>
      <vt:lpstr>Хабаровск!Область_печати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2016-08-09T04:25:28Z</cp:lastPrinted>
  <dcterms:created xsi:type="dcterms:W3CDTF">2011-12-09T04:00:35Z</dcterms:created>
  <dcterms:modified xsi:type="dcterms:W3CDTF">2016-08-10T23:15:45Z</dcterms:modified>
</cp:coreProperties>
</file>