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27555" windowHeight="12555"/>
  </bookViews>
  <sheets>
    <sheet name="ВМП" sheetId="1" r:id="rId1"/>
  </sheets>
  <externalReferences>
    <externalReference r:id="rId2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ВМП!$A:$A,ВМП!$4:$5</definedName>
  </definedNames>
  <calcPr calcId="145621"/>
</workbook>
</file>

<file path=xl/calcChain.xml><?xml version="1.0" encoding="utf-8"?>
<calcChain xmlns="http://schemas.openxmlformats.org/spreadsheetml/2006/main">
  <c r="O58" i="1" l="1"/>
  <c r="K58" i="1"/>
  <c r="H57" i="1"/>
  <c r="G57" i="1" s="1"/>
  <c r="I57" i="1" s="1"/>
  <c r="H56" i="1"/>
  <c r="G56" i="1" s="1"/>
  <c r="I56" i="1" s="1"/>
  <c r="P55" i="1"/>
  <c r="N55" i="1"/>
  <c r="H54" i="1"/>
  <c r="G54" i="1" s="1"/>
  <c r="I54" i="1" s="1"/>
  <c r="P53" i="1"/>
  <c r="N53" i="1"/>
  <c r="H52" i="1"/>
  <c r="G52" i="1" s="1"/>
  <c r="I52" i="1" s="1"/>
  <c r="P51" i="1"/>
  <c r="N51" i="1"/>
  <c r="H50" i="1"/>
  <c r="G50" i="1" s="1"/>
  <c r="I50" i="1" s="1"/>
  <c r="H49" i="1"/>
  <c r="G49" i="1" s="1"/>
  <c r="I49" i="1" s="1"/>
  <c r="P48" i="1"/>
  <c r="N48" i="1"/>
  <c r="H47" i="1"/>
  <c r="G47" i="1" s="1"/>
  <c r="I47" i="1" s="1"/>
  <c r="P46" i="1"/>
  <c r="N46" i="1"/>
  <c r="H45" i="1"/>
  <c r="G45" i="1" s="1"/>
  <c r="I45" i="1" s="1"/>
  <c r="H44" i="1"/>
  <c r="G44" i="1" s="1"/>
  <c r="I44" i="1" s="1"/>
  <c r="H43" i="1"/>
  <c r="G43" i="1" s="1"/>
  <c r="I43" i="1" s="1"/>
  <c r="H42" i="1"/>
  <c r="G42" i="1" s="1"/>
  <c r="I42" i="1" s="1"/>
  <c r="P41" i="1"/>
  <c r="N41" i="1"/>
  <c r="H40" i="1"/>
  <c r="G40" i="1" s="1"/>
  <c r="I40" i="1" s="1"/>
  <c r="H39" i="1"/>
  <c r="G39" i="1" s="1"/>
  <c r="I39" i="1" s="1"/>
  <c r="P38" i="1"/>
  <c r="N38" i="1"/>
  <c r="M37" i="1"/>
  <c r="M58" i="1" s="1"/>
  <c r="H37" i="1"/>
  <c r="G37" i="1" s="1"/>
  <c r="I37" i="1" s="1"/>
  <c r="L36" i="1"/>
  <c r="L58" i="1" s="1"/>
  <c r="H36" i="1"/>
  <c r="G36" i="1" s="1"/>
  <c r="I36" i="1" s="1"/>
  <c r="H35" i="1"/>
  <c r="G35" i="1" s="1"/>
  <c r="I35" i="1" s="1"/>
  <c r="H34" i="1"/>
  <c r="G34" i="1" s="1"/>
  <c r="I34" i="1" s="1"/>
  <c r="P33" i="1"/>
  <c r="N33" i="1"/>
  <c r="H32" i="1"/>
  <c r="G32" i="1" s="1"/>
  <c r="I32" i="1" s="1"/>
  <c r="P31" i="1"/>
  <c r="N31" i="1"/>
  <c r="H30" i="1"/>
  <c r="G30" i="1" s="1"/>
  <c r="I30" i="1" s="1"/>
  <c r="H29" i="1"/>
  <c r="G29" i="1" s="1"/>
  <c r="I29" i="1" s="1"/>
  <c r="P28" i="1"/>
  <c r="N28" i="1"/>
  <c r="H27" i="1"/>
  <c r="G27" i="1" s="1"/>
  <c r="I27" i="1" s="1"/>
  <c r="P26" i="1"/>
  <c r="N26" i="1"/>
  <c r="H25" i="1"/>
  <c r="G25" i="1" s="1"/>
  <c r="I25" i="1" s="1"/>
  <c r="H24" i="1"/>
  <c r="G24" i="1" s="1"/>
  <c r="I24" i="1" s="1"/>
  <c r="P23" i="1"/>
  <c r="N23" i="1"/>
  <c r="H22" i="1"/>
  <c r="G22" i="1" s="1"/>
  <c r="I22" i="1" s="1"/>
  <c r="H21" i="1"/>
  <c r="G21" i="1" s="1"/>
  <c r="I21" i="1" s="1"/>
  <c r="P20" i="1"/>
  <c r="N20" i="1"/>
  <c r="H19" i="1"/>
  <c r="G19" i="1" s="1"/>
  <c r="I19" i="1" s="1"/>
  <c r="H18" i="1"/>
  <c r="G18" i="1" s="1"/>
  <c r="I18" i="1" s="1"/>
  <c r="H17" i="1"/>
  <c r="G17" i="1" s="1"/>
  <c r="I17" i="1" s="1"/>
  <c r="P16" i="1"/>
  <c r="N16" i="1"/>
  <c r="H15" i="1"/>
  <c r="G15" i="1" s="1"/>
  <c r="I15" i="1" s="1"/>
  <c r="P14" i="1"/>
  <c r="N14" i="1"/>
  <c r="H13" i="1"/>
  <c r="G13" i="1" s="1"/>
  <c r="I13" i="1" s="1"/>
  <c r="P12" i="1"/>
  <c r="N12" i="1"/>
  <c r="H11" i="1"/>
  <c r="G11" i="1" s="1"/>
  <c r="I11" i="1" s="1"/>
  <c r="P10" i="1"/>
  <c r="N10" i="1"/>
  <c r="H10" i="1"/>
  <c r="G10" i="1" s="1"/>
  <c r="H9" i="1"/>
  <c r="G9" i="1" s="1"/>
  <c r="I9" i="1" s="1"/>
  <c r="P8" i="1"/>
  <c r="N8" i="1"/>
  <c r="H7" i="1"/>
  <c r="G7" i="1" s="1"/>
  <c r="I7" i="1" s="1"/>
  <c r="P32" i="1" l="1"/>
  <c r="N32" i="1"/>
  <c r="P34" i="1"/>
  <c r="N34" i="1"/>
  <c r="J34" i="1"/>
  <c r="N17" i="1"/>
  <c r="P17" i="1"/>
  <c r="J17" i="1"/>
  <c r="J7" i="1"/>
  <c r="P7" i="1"/>
  <c r="N7" i="1"/>
  <c r="P13" i="1"/>
  <c r="N13" i="1"/>
  <c r="P18" i="1"/>
  <c r="N18" i="1"/>
  <c r="J18" i="1"/>
  <c r="J11" i="1"/>
  <c r="N11" i="1"/>
  <c r="P11" i="1"/>
  <c r="N9" i="1"/>
  <c r="P9" i="1"/>
  <c r="N15" i="1"/>
  <c r="P24" i="1"/>
  <c r="N24" i="1"/>
  <c r="P30" i="1"/>
  <c r="N30" i="1"/>
  <c r="J35" i="1"/>
  <c r="P35" i="1"/>
  <c r="N35" i="1"/>
  <c r="J21" i="1"/>
  <c r="P21" i="1"/>
  <c r="N21" i="1"/>
  <c r="J22" i="1"/>
  <c r="P22" i="1"/>
  <c r="N22" i="1"/>
  <c r="J24" i="1"/>
  <c r="P29" i="1"/>
  <c r="N29" i="1"/>
  <c r="J37" i="1"/>
  <c r="P39" i="1"/>
  <c r="N39" i="1"/>
  <c r="J39" i="1"/>
  <c r="P25" i="1"/>
  <c r="N25" i="1"/>
  <c r="J42" i="1"/>
  <c r="P42" i="1"/>
  <c r="N42" i="1"/>
  <c r="P15" i="1"/>
  <c r="J25" i="1"/>
  <c r="P27" i="1"/>
  <c r="N27" i="1"/>
  <c r="J27" i="1"/>
  <c r="P36" i="1"/>
  <c r="N36" i="1"/>
  <c r="J36" i="1"/>
  <c r="P37" i="1"/>
  <c r="N37" i="1"/>
  <c r="J40" i="1"/>
  <c r="N49" i="1"/>
  <c r="J49" i="1"/>
  <c r="P49" i="1"/>
  <c r="P54" i="1"/>
  <c r="N54" i="1"/>
  <c r="J45" i="1"/>
  <c r="P45" i="1"/>
  <c r="N45" i="1"/>
  <c r="P47" i="1"/>
  <c r="J47" i="1"/>
  <c r="N47" i="1"/>
  <c r="J50" i="1"/>
  <c r="P50" i="1"/>
  <c r="N50" i="1"/>
  <c r="J52" i="1"/>
  <c r="P52" i="1"/>
  <c r="N52" i="1"/>
  <c r="N40" i="1"/>
  <c r="P40" i="1"/>
  <c r="J43" i="1"/>
  <c r="P43" i="1"/>
  <c r="N43" i="1"/>
  <c r="P57" i="1"/>
  <c r="N57" i="1"/>
  <c r="N56" i="1"/>
  <c r="P56" i="1"/>
  <c r="J44" i="1"/>
  <c r="N44" i="1"/>
  <c r="P44" i="1"/>
  <c r="J56" i="1"/>
  <c r="P58" i="1" l="1"/>
  <c r="N58" i="1"/>
</calcChain>
</file>

<file path=xl/sharedStrings.xml><?xml version="1.0" encoding="utf-8"?>
<sst xmlns="http://schemas.openxmlformats.org/spreadsheetml/2006/main" count="71" uniqueCount="69">
  <si>
    <t xml:space="preserve">Объемы медицинской помощи по Территориальной программе обязательного медицинского страхования на 2016 год по высокотехнологичной медицинской помощи </t>
  </si>
  <si>
    <t>КПГ / КСГ</t>
  </si>
  <si>
    <t>Норматив финансовых затрат на единицу объема ВМП, руб. 2015 год</t>
  </si>
  <si>
    <t>тариф 2015 г.</t>
  </si>
  <si>
    <t xml:space="preserve">КД </t>
  </si>
  <si>
    <t>Норматив финансовых затрат на единицу объема ВМП, руб. 2016 год</t>
  </si>
  <si>
    <t>Доля, индексируемая на КД</t>
  </si>
  <si>
    <t>тариф 2016 г.</t>
  </si>
  <si>
    <t>факт 10 мес.</t>
  </si>
  <si>
    <t>прогноз</t>
  </si>
  <si>
    <t>количество больных</t>
  </si>
  <si>
    <t>стоимость с учетом факт. норматива фин. затрат</t>
  </si>
  <si>
    <t>Акушерство и гинекология</t>
  </si>
  <si>
    <t>ВМП 3</t>
  </si>
  <si>
    <t>Гастроэнтерология</t>
  </si>
  <si>
    <t xml:space="preserve">ВМП 4 </t>
  </si>
  <si>
    <t>Гематология</t>
  </si>
  <si>
    <t>ВМП 5</t>
  </si>
  <si>
    <t>Детская хирургия в период новорожденности</t>
  </si>
  <si>
    <t xml:space="preserve">ВМП 7 </t>
  </si>
  <si>
    <t>Дерматовенерология</t>
  </si>
  <si>
    <t>ВМП 8</t>
  </si>
  <si>
    <t>Нейрохирургия</t>
  </si>
  <si>
    <t>ВМП 9</t>
  </si>
  <si>
    <t>ВМП 11</t>
  </si>
  <si>
    <t>ВМП 12</t>
  </si>
  <si>
    <t>Неонатология</t>
  </si>
  <si>
    <t>ВМП 13</t>
  </si>
  <si>
    <t>ВМП 14</t>
  </si>
  <si>
    <t>Оториноларингология</t>
  </si>
  <si>
    <t>ВМП 18</t>
  </si>
  <si>
    <t>ВМП 19</t>
  </si>
  <si>
    <t>Офтальмология</t>
  </si>
  <si>
    <t>ВМП 20</t>
  </si>
  <si>
    <t>Педиатрия</t>
  </si>
  <si>
    <t>ВМП22</t>
  </si>
  <si>
    <t>ВМП23</t>
  </si>
  <si>
    <t>Ревматология</t>
  </si>
  <si>
    <t>ВМП 24</t>
  </si>
  <si>
    <t>Сердечно-сосудистая хирургия</t>
  </si>
  <si>
    <t>ВМП 25 (стенты)</t>
  </si>
  <si>
    <t>ВМП 26 (стенты)</t>
  </si>
  <si>
    <t>ВМП 27 (кардиостимуляторы)</t>
  </si>
  <si>
    <t>ВМП 28 (кардиостимуляторы)</t>
  </si>
  <si>
    <t>Торакальная хирургия</t>
  </si>
  <si>
    <t>ВМП 29</t>
  </si>
  <si>
    <t>ВМП 30</t>
  </si>
  <si>
    <t>Травматология и ортопедия</t>
  </si>
  <si>
    <t>ВМП 31</t>
  </si>
  <si>
    <t>ВМП 32</t>
  </si>
  <si>
    <t>ВМП 33(эндопротезы)</t>
  </si>
  <si>
    <t>ВМП 34</t>
  </si>
  <si>
    <t>Урология</t>
  </si>
  <si>
    <t>ВМП 35</t>
  </si>
  <si>
    <t>Абдоминальная хирургия</t>
  </si>
  <si>
    <t>ВМП 1</t>
  </si>
  <si>
    <t>ВМП 2</t>
  </si>
  <si>
    <t>Челюстно-лицевая хирургия</t>
  </si>
  <si>
    <t>ВМП 36</t>
  </si>
  <si>
    <t>Эндокринология</t>
  </si>
  <si>
    <t>ВМП 37</t>
  </si>
  <si>
    <t>Онкология</t>
  </si>
  <si>
    <t>ВМП 15</t>
  </si>
  <si>
    <t>ВМП 17 (лейкозы)</t>
  </si>
  <si>
    <t>Приложение 5</t>
  </si>
  <si>
    <t xml:space="preserve">Итого Решение </t>
  </si>
  <si>
    <t>К Решению Комиссии по 
разработке ТП ОМС от 09.08.2016 №7</t>
  </si>
  <si>
    <t xml:space="preserve">ФГБУ "Федеральный центр сердечно-сосудистой хирургии" Минздрава России (г.Хабаровск) </t>
  </si>
  <si>
    <t xml:space="preserve">КГБУЗ "Городская больница № 10" МЗ ХК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</si>
</sst>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#,##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2" fillId="0" borderId="0"/>
    <xf numFmtId="0" fontId="10" fillId="0" borderId="0"/>
    <xf numFmtId="0" fontId="11" fillId="0" borderId="0"/>
    <xf numFmtId="0" fontId="2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38">
    <xf numFmtId="0" fontId="0" fillId="0" borderId="0" xfId="0"/>
    <xf numFmtId="0" fontId="6" fillId="0" borderId="6" xfId="1" applyFont="1" applyFill="1" applyBorder="1" applyAlignment="1">
      <alignment horizontal="center" vertical="center" wrapText="1"/>
    </xf>
    <xf numFmtId="41" fontId="5" fillId="0" borderId="4" xfId="1" applyNumberFormat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vertical="center" wrapText="1"/>
    </xf>
    <xf numFmtId="3" fontId="4" fillId="0" borderId="5" xfId="1" applyNumberFormat="1" applyFont="1" applyFill="1" applyBorder="1" applyAlignment="1">
      <alignment horizontal="center" vertical="center" wrapText="1"/>
    </xf>
    <xf numFmtId="164" fontId="4" fillId="0" borderId="5" xfId="1" applyNumberFormat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>
      <alignment horizontal="center" vertical="center" wrapText="1"/>
    </xf>
    <xf numFmtId="9" fontId="4" fillId="0" borderId="5" xfId="1" applyNumberFormat="1" applyFont="1" applyFill="1" applyBorder="1" applyAlignment="1">
      <alignment horizontal="center" vertical="center" wrapText="1"/>
    </xf>
    <xf numFmtId="41" fontId="4" fillId="0" borderId="4" xfId="1" applyNumberFormat="1" applyFont="1" applyFill="1" applyBorder="1" applyAlignment="1">
      <alignment horizontal="center" vertical="center" wrapText="1"/>
    </xf>
    <xf numFmtId="41" fontId="3" fillId="0" borderId="4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vertical="center" wrapText="1"/>
    </xf>
    <xf numFmtId="41" fontId="8" fillId="0" borderId="4" xfId="1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/>
    <xf numFmtId="0" fontId="9" fillId="0" borderId="0" xfId="0" applyFont="1" applyFill="1"/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vertical="center" wrapText="1"/>
    </xf>
    <xf numFmtId="0" fontId="6" fillId="0" borderId="7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0" fontId="3" fillId="0" borderId="5" xfId="1" applyFont="1" applyFill="1" applyBorder="1" applyAlignment="1">
      <alignment horizontal="left" vertical="center" wrapText="1"/>
    </xf>
    <xf numFmtId="3" fontId="3" fillId="0" borderId="4" xfId="1" applyNumberFormat="1" applyFont="1" applyFill="1" applyBorder="1" applyAlignment="1">
      <alignment horizontal="left" vertical="center" wrapText="1"/>
    </xf>
    <xf numFmtId="3" fontId="4" fillId="0" borderId="4" xfId="1" applyNumberFormat="1" applyFont="1" applyFill="1" applyBorder="1" applyAlignment="1">
      <alignment horizontal="center" vertical="center" wrapText="1"/>
    </xf>
    <xf numFmtId="3" fontId="3" fillId="0" borderId="4" xfId="1" applyNumberFormat="1" applyFont="1" applyFill="1" applyBorder="1" applyAlignment="1">
      <alignment vertical="center" wrapText="1"/>
    </xf>
    <xf numFmtId="3" fontId="3" fillId="0" borderId="4" xfId="1" applyNumberFormat="1" applyFont="1" applyFill="1" applyBorder="1" applyAlignment="1">
      <alignment horizontal="center"/>
    </xf>
    <xf numFmtId="0" fontId="6" fillId="0" borderId="4" xfId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right"/>
    </xf>
    <xf numFmtId="0" fontId="12" fillId="0" borderId="4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wrapText="1"/>
    </xf>
    <xf numFmtId="1" fontId="7" fillId="0" borderId="4" xfId="1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P58"/>
  <sheetViews>
    <sheetView tabSelected="1" view="pageBreakPreview" zoomScale="60" zoomScaleNormal="90" workbookViewId="0">
      <pane xSplit="10" ySplit="5" topLeftCell="M6" activePane="bottomRight" state="frozen"/>
      <selection pane="topRight" activeCell="K1" sqref="K1"/>
      <selection pane="bottomLeft" activeCell="A4" sqref="A4"/>
      <selection pane="bottomRight" activeCell="Z4" sqref="Z4"/>
    </sheetView>
  </sheetViews>
  <sheetFormatPr defaultRowHeight="15" x14ac:dyDescent="0.25"/>
  <cols>
    <col min="1" max="1" width="32.7109375" style="13" customWidth="1"/>
    <col min="2" max="2" width="11.5703125" style="13" hidden="1" customWidth="1"/>
    <col min="3" max="3" width="10.7109375" style="13" hidden="1" customWidth="1"/>
    <col min="4" max="4" width="8.7109375" style="13" hidden="1" customWidth="1"/>
    <col min="5" max="5" width="12.85546875" style="13" hidden="1" customWidth="1"/>
    <col min="6" max="6" width="6.7109375" style="13" hidden="1" customWidth="1"/>
    <col min="7" max="7" width="11.7109375" style="13" hidden="1" customWidth="1"/>
    <col min="8" max="8" width="11" style="13" hidden="1" customWidth="1"/>
    <col min="9" max="9" width="14" style="13" customWidth="1"/>
    <col min="10" max="10" width="7.5703125" style="13" hidden="1" customWidth="1"/>
    <col min="11" max="12" width="9.42578125" style="13" hidden="1" customWidth="1"/>
    <col min="13" max="13" width="10.7109375" style="13" customWidth="1"/>
    <col min="14" max="14" width="16.5703125" style="13" customWidth="1"/>
    <col min="15" max="15" width="11.140625" style="13" customWidth="1"/>
    <col min="16" max="16" width="15.7109375" style="13" customWidth="1"/>
    <col min="17" max="16384" width="9.140625" style="13"/>
  </cols>
  <sheetData>
    <row r="1" spans="1:16" x14ac:dyDescent="0.25">
      <c r="J1" s="27"/>
      <c r="M1" s="30" t="s">
        <v>64</v>
      </c>
      <c r="N1" s="30"/>
      <c r="O1" s="30"/>
      <c r="P1" s="30"/>
    </row>
    <row r="2" spans="1:16" ht="31.5" customHeight="1" x14ac:dyDescent="0.25">
      <c r="A2" s="26"/>
      <c r="J2" s="27"/>
      <c r="M2" s="31" t="s">
        <v>66</v>
      </c>
      <c r="N2" s="30"/>
      <c r="O2" s="30"/>
      <c r="P2" s="30"/>
    </row>
    <row r="3" spans="1:16" ht="68.25" customHeight="1" x14ac:dyDescent="0.25">
      <c r="A3" s="29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ht="83.25" customHeight="1" x14ac:dyDescent="0.25">
      <c r="A4" s="36" t="s">
        <v>1</v>
      </c>
      <c r="B4" s="34" t="s">
        <v>2</v>
      </c>
      <c r="C4" s="34" t="s">
        <v>3</v>
      </c>
      <c r="D4" s="34" t="s">
        <v>4</v>
      </c>
      <c r="E4" s="34" t="s">
        <v>5</v>
      </c>
      <c r="F4" s="34" t="s">
        <v>6</v>
      </c>
      <c r="G4" s="14"/>
      <c r="H4" s="14"/>
      <c r="I4" s="34" t="s">
        <v>7</v>
      </c>
      <c r="J4" s="14"/>
      <c r="K4" s="32" t="s">
        <v>67</v>
      </c>
      <c r="L4" s="32"/>
      <c r="M4" s="33"/>
      <c r="N4" s="33"/>
      <c r="O4" s="28" t="s">
        <v>68</v>
      </c>
      <c r="P4" s="28"/>
    </row>
    <row r="5" spans="1:16" ht="60" x14ac:dyDescent="0.25">
      <c r="A5" s="37"/>
      <c r="B5" s="35"/>
      <c r="C5" s="35"/>
      <c r="D5" s="35"/>
      <c r="E5" s="35"/>
      <c r="F5" s="35"/>
      <c r="G5" s="15"/>
      <c r="H5" s="15"/>
      <c r="I5" s="35"/>
      <c r="J5" s="1"/>
      <c r="K5" s="25" t="s">
        <v>8</v>
      </c>
      <c r="L5" s="25" t="s">
        <v>9</v>
      </c>
      <c r="M5" s="16" t="s">
        <v>10</v>
      </c>
      <c r="N5" s="16" t="s">
        <v>11</v>
      </c>
      <c r="O5" s="16" t="s">
        <v>10</v>
      </c>
      <c r="P5" s="16" t="s">
        <v>11</v>
      </c>
    </row>
    <row r="6" spans="1:16" x14ac:dyDescent="0.25">
      <c r="A6" s="17" t="s">
        <v>12</v>
      </c>
      <c r="B6" s="18"/>
      <c r="C6" s="19"/>
      <c r="D6" s="19"/>
      <c r="E6" s="19"/>
      <c r="F6" s="19"/>
      <c r="G6" s="19"/>
      <c r="H6" s="19"/>
      <c r="I6" s="19"/>
      <c r="J6" s="19"/>
      <c r="K6" s="2"/>
      <c r="L6" s="2"/>
      <c r="M6" s="2"/>
      <c r="N6" s="2"/>
      <c r="O6" s="2"/>
      <c r="P6" s="2"/>
    </row>
    <row r="7" spans="1:16" ht="15.75" x14ac:dyDescent="0.25">
      <c r="A7" s="3" t="s">
        <v>13</v>
      </c>
      <c r="B7" s="4">
        <v>105093</v>
      </c>
      <c r="C7" s="4">
        <v>122252</v>
      </c>
      <c r="D7" s="5">
        <v>1.617</v>
      </c>
      <c r="E7" s="6">
        <v>108515</v>
      </c>
      <c r="F7" s="7">
        <v>0.3</v>
      </c>
      <c r="G7" s="6">
        <f>E7-H7</f>
        <v>75960.5</v>
      </c>
      <c r="H7" s="6">
        <f>E7*F7</f>
        <v>32554.5</v>
      </c>
      <c r="I7" s="6">
        <f>G7+H7*D7</f>
        <v>128601.1265</v>
      </c>
      <c r="J7" s="6">
        <f>I7/C7</f>
        <v>1.0519347454438372</v>
      </c>
      <c r="K7" s="8"/>
      <c r="L7" s="8"/>
      <c r="M7" s="8"/>
      <c r="N7" s="8">
        <f t="shared" ref="N7:N18" si="0">ROUND(M7*I7,0)</f>
        <v>0</v>
      </c>
      <c r="O7" s="8"/>
      <c r="P7" s="8">
        <f t="shared" ref="P7:P18" si="1">O7*I7</f>
        <v>0</v>
      </c>
    </row>
    <row r="8" spans="1:16" ht="15.75" x14ac:dyDescent="0.25">
      <c r="A8" s="17" t="s">
        <v>14</v>
      </c>
      <c r="B8" s="4"/>
      <c r="C8" s="4"/>
      <c r="D8" s="5">
        <v>1.617</v>
      </c>
      <c r="E8" s="6"/>
      <c r="F8" s="7"/>
      <c r="G8" s="6"/>
      <c r="H8" s="6"/>
      <c r="I8" s="6"/>
      <c r="J8" s="6"/>
      <c r="K8" s="8"/>
      <c r="L8" s="8"/>
      <c r="M8" s="8"/>
      <c r="N8" s="8">
        <f t="shared" si="0"/>
        <v>0</v>
      </c>
      <c r="O8" s="8"/>
      <c r="P8" s="8">
        <f t="shared" si="1"/>
        <v>0</v>
      </c>
    </row>
    <row r="9" spans="1:16" ht="15.75" x14ac:dyDescent="0.25">
      <c r="A9" s="3" t="s">
        <v>15</v>
      </c>
      <c r="B9" s="4"/>
      <c r="C9" s="4"/>
      <c r="D9" s="5">
        <v>1.617</v>
      </c>
      <c r="E9" s="6">
        <v>116322</v>
      </c>
      <c r="F9" s="7">
        <v>0.15</v>
      </c>
      <c r="G9" s="6">
        <f t="shared" ref="G9:G57" si="2">E9-H9</f>
        <v>98873.7</v>
      </c>
      <c r="H9" s="6">
        <f t="shared" ref="H9:H57" si="3">E9*F9</f>
        <v>17448.3</v>
      </c>
      <c r="I9" s="6">
        <f t="shared" ref="I9:I57" si="4">G9+H9*D9</f>
        <v>127087.6011</v>
      </c>
      <c r="J9" s="6"/>
      <c r="K9" s="8"/>
      <c r="L9" s="8"/>
      <c r="M9" s="8"/>
      <c r="N9" s="8">
        <f t="shared" si="0"/>
        <v>0</v>
      </c>
      <c r="O9" s="8"/>
      <c r="P9" s="8">
        <f t="shared" si="1"/>
        <v>0</v>
      </c>
    </row>
    <row r="10" spans="1:16" ht="15.75" x14ac:dyDescent="0.25">
      <c r="A10" s="10" t="s">
        <v>16</v>
      </c>
      <c r="B10" s="4"/>
      <c r="C10" s="10"/>
      <c r="D10" s="5">
        <v>1.617</v>
      </c>
      <c r="E10" s="6"/>
      <c r="F10" s="7"/>
      <c r="G10" s="6">
        <f t="shared" si="2"/>
        <v>0</v>
      </c>
      <c r="H10" s="6">
        <f t="shared" si="3"/>
        <v>0</v>
      </c>
      <c r="I10" s="6"/>
      <c r="J10" s="6"/>
      <c r="K10" s="8"/>
      <c r="L10" s="8"/>
      <c r="M10" s="9"/>
      <c r="N10" s="8">
        <f t="shared" si="0"/>
        <v>0</v>
      </c>
      <c r="O10" s="8"/>
      <c r="P10" s="8">
        <f t="shared" si="1"/>
        <v>0</v>
      </c>
    </row>
    <row r="11" spans="1:16" ht="15.75" x14ac:dyDescent="0.25">
      <c r="A11" s="3" t="s">
        <v>17</v>
      </c>
      <c r="B11" s="4">
        <v>398056</v>
      </c>
      <c r="C11" s="4">
        <v>142955</v>
      </c>
      <c r="D11" s="5">
        <v>1.617</v>
      </c>
      <c r="E11" s="6">
        <v>127996</v>
      </c>
      <c r="F11" s="7">
        <v>0.3</v>
      </c>
      <c r="G11" s="6">
        <f t="shared" si="2"/>
        <v>89597.200000000012</v>
      </c>
      <c r="H11" s="6">
        <f t="shared" si="3"/>
        <v>38398.799999999996</v>
      </c>
      <c r="I11" s="6">
        <f t="shared" si="4"/>
        <v>151688.05960000001</v>
      </c>
      <c r="J11" s="6">
        <f t="shared" ref="J11:J56" si="5">I11/C11</f>
        <v>1.061089570843972</v>
      </c>
      <c r="K11" s="8"/>
      <c r="L11" s="8"/>
      <c r="M11" s="8"/>
      <c r="N11" s="8">
        <f t="shared" si="0"/>
        <v>0</v>
      </c>
      <c r="O11" s="8"/>
      <c r="P11" s="8">
        <f t="shared" si="1"/>
        <v>0</v>
      </c>
    </row>
    <row r="12" spans="1:16" ht="31.5" x14ac:dyDescent="0.25">
      <c r="A12" s="10" t="s">
        <v>18</v>
      </c>
      <c r="B12" s="4"/>
      <c r="C12" s="10"/>
      <c r="D12" s="5">
        <v>1.617</v>
      </c>
      <c r="E12" s="6"/>
      <c r="F12" s="7"/>
      <c r="G12" s="6"/>
      <c r="H12" s="6"/>
      <c r="I12" s="6"/>
      <c r="J12" s="6"/>
      <c r="K12" s="8"/>
      <c r="L12" s="8"/>
      <c r="M12" s="8"/>
      <c r="N12" s="8">
        <f t="shared" si="0"/>
        <v>0</v>
      </c>
      <c r="O12" s="8"/>
      <c r="P12" s="8">
        <f t="shared" si="1"/>
        <v>0</v>
      </c>
    </row>
    <row r="13" spans="1:16" ht="21.75" customHeight="1" x14ac:dyDescent="0.25">
      <c r="A13" s="3" t="s">
        <v>19</v>
      </c>
      <c r="B13" s="4">
        <v>208807</v>
      </c>
      <c r="C13" s="3"/>
      <c r="D13" s="5">
        <v>1.617</v>
      </c>
      <c r="E13" s="6">
        <v>213609</v>
      </c>
      <c r="F13" s="7">
        <v>0.45</v>
      </c>
      <c r="G13" s="6">
        <f t="shared" si="2"/>
        <v>117484.95</v>
      </c>
      <c r="H13" s="6">
        <f t="shared" si="3"/>
        <v>96124.05</v>
      </c>
      <c r="I13" s="6">
        <f t="shared" si="4"/>
        <v>272917.53885000001</v>
      </c>
      <c r="J13" s="6"/>
      <c r="K13" s="8"/>
      <c r="L13" s="8"/>
      <c r="M13" s="8"/>
      <c r="N13" s="8">
        <f t="shared" si="0"/>
        <v>0</v>
      </c>
      <c r="O13" s="8"/>
      <c r="P13" s="8">
        <f t="shared" si="1"/>
        <v>0</v>
      </c>
    </row>
    <row r="14" spans="1:16" ht="15.75" x14ac:dyDescent="0.25">
      <c r="A14" s="10" t="s">
        <v>20</v>
      </c>
      <c r="B14" s="4"/>
      <c r="C14" s="3"/>
      <c r="D14" s="5">
        <v>1.617</v>
      </c>
      <c r="E14" s="6"/>
      <c r="F14" s="7"/>
      <c r="G14" s="6"/>
      <c r="H14" s="6"/>
      <c r="I14" s="6"/>
      <c r="J14" s="6"/>
      <c r="K14" s="8"/>
      <c r="L14" s="8"/>
      <c r="M14" s="8"/>
      <c r="N14" s="8">
        <f t="shared" si="0"/>
        <v>0</v>
      </c>
      <c r="O14" s="8"/>
      <c r="P14" s="8">
        <f t="shared" si="1"/>
        <v>0</v>
      </c>
    </row>
    <row r="15" spans="1:16" ht="15.75" x14ac:dyDescent="0.25">
      <c r="A15" s="3" t="s">
        <v>21</v>
      </c>
      <c r="B15" s="4"/>
      <c r="C15" s="3"/>
      <c r="D15" s="5">
        <v>1.617</v>
      </c>
      <c r="E15" s="6">
        <v>86080</v>
      </c>
      <c r="F15" s="7">
        <v>0.3</v>
      </c>
      <c r="G15" s="6">
        <f t="shared" ref="G15" si="6">E15-H15</f>
        <v>60256</v>
      </c>
      <c r="H15" s="6">
        <f t="shared" ref="H15" si="7">E15*F15</f>
        <v>25824</v>
      </c>
      <c r="I15" s="6">
        <f t="shared" si="4"/>
        <v>102013.408</v>
      </c>
      <c r="J15" s="6"/>
      <c r="K15" s="8"/>
      <c r="L15" s="8"/>
      <c r="M15" s="8"/>
      <c r="N15" s="8">
        <f t="shared" si="0"/>
        <v>0</v>
      </c>
      <c r="O15" s="8"/>
      <c r="P15" s="8">
        <f t="shared" si="1"/>
        <v>0</v>
      </c>
    </row>
    <row r="16" spans="1:16" ht="15.75" x14ac:dyDescent="0.25">
      <c r="A16" s="20" t="s">
        <v>22</v>
      </c>
      <c r="B16" s="4"/>
      <c r="C16" s="20"/>
      <c r="D16" s="5">
        <v>1.617</v>
      </c>
      <c r="E16" s="6"/>
      <c r="F16" s="7"/>
      <c r="G16" s="6"/>
      <c r="H16" s="6"/>
      <c r="I16" s="6"/>
      <c r="J16" s="6"/>
      <c r="K16" s="8"/>
      <c r="L16" s="8"/>
      <c r="M16" s="9"/>
      <c r="N16" s="8">
        <f t="shared" si="0"/>
        <v>0</v>
      </c>
      <c r="O16" s="8"/>
      <c r="P16" s="8">
        <f t="shared" si="1"/>
        <v>0</v>
      </c>
    </row>
    <row r="17" spans="1:16" ht="15.75" x14ac:dyDescent="0.25">
      <c r="A17" s="3" t="s">
        <v>23</v>
      </c>
      <c r="B17" s="4">
        <v>130730</v>
      </c>
      <c r="C17" s="4">
        <v>155987</v>
      </c>
      <c r="D17" s="5">
        <v>1.617</v>
      </c>
      <c r="E17" s="6">
        <v>140206</v>
      </c>
      <c r="F17" s="7">
        <v>0.3</v>
      </c>
      <c r="G17" s="6">
        <f t="shared" si="2"/>
        <v>98144.200000000012</v>
      </c>
      <c r="H17" s="6">
        <f t="shared" si="3"/>
        <v>42061.799999999996</v>
      </c>
      <c r="I17" s="6">
        <f t="shared" si="4"/>
        <v>166158.1306</v>
      </c>
      <c r="J17" s="6">
        <f t="shared" si="5"/>
        <v>1.0652049888772783</v>
      </c>
      <c r="K17" s="8"/>
      <c r="L17" s="8"/>
      <c r="M17" s="8"/>
      <c r="N17" s="8">
        <f t="shared" si="0"/>
        <v>0</v>
      </c>
      <c r="O17" s="8"/>
      <c r="P17" s="8">
        <f t="shared" si="1"/>
        <v>0</v>
      </c>
    </row>
    <row r="18" spans="1:16" ht="15.75" x14ac:dyDescent="0.25">
      <c r="A18" s="3" t="s">
        <v>24</v>
      </c>
      <c r="B18" s="4">
        <v>130979</v>
      </c>
      <c r="C18" s="4">
        <v>143632</v>
      </c>
      <c r="D18" s="5">
        <v>1.617</v>
      </c>
      <c r="E18" s="6">
        <v>139824</v>
      </c>
      <c r="F18" s="7">
        <v>0.15</v>
      </c>
      <c r="G18" s="6">
        <f t="shared" si="2"/>
        <v>118850.4</v>
      </c>
      <c r="H18" s="6">
        <f>E18*F18</f>
        <v>20973.599999999999</v>
      </c>
      <c r="I18" s="6">
        <f>G18+H18*D18</f>
        <v>152764.71119999999</v>
      </c>
      <c r="J18" s="6">
        <f t="shared" si="5"/>
        <v>1.063584098251086</v>
      </c>
      <c r="K18" s="8"/>
      <c r="L18" s="8"/>
      <c r="M18" s="8"/>
      <c r="N18" s="8">
        <f t="shared" si="0"/>
        <v>0</v>
      </c>
      <c r="O18" s="8"/>
      <c r="P18" s="8">
        <f t="shared" si="1"/>
        <v>0</v>
      </c>
    </row>
    <row r="19" spans="1:16" ht="15.75" x14ac:dyDescent="0.25">
      <c r="A19" s="3" t="s">
        <v>25</v>
      </c>
      <c r="B19" s="4">
        <v>130979</v>
      </c>
      <c r="C19" s="4">
        <v>143632</v>
      </c>
      <c r="D19" s="5">
        <v>1.617</v>
      </c>
      <c r="E19" s="6">
        <v>201106</v>
      </c>
      <c r="F19" s="7">
        <v>0.15</v>
      </c>
      <c r="G19" s="6">
        <f t="shared" si="2"/>
        <v>170940.1</v>
      </c>
      <c r="H19" s="6">
        <f t="shared" ref="H19" si="8">E19*F19</f>
        <v>30165.899999999998</v>
      </c>
      <c r="I19" s="6">
        <f t="shared" si="4"/>
        <v>219718.3603</v>
      </c>
      <c r="J19" s="6"/>
      <c r="K19" s="8"/>
      <c r="L19" s="8"/>
      <c r="M19" s="8"/>
      <c r="N19" s="8"/>
      <c r="O19" s="8"/>
      <c r="P19" s="8"/>
    </row>
    <row r="20" spans="1:16" ht="15.75" x14ac:dyDescent="0.25">
      <c r="A20" s="10" t="s">
        <v>26</v>
      </c>
      <c r="B20" s="4"/>
      <c r="C20" s="4"/>
      <c r="D20" s="5">
        <v>1.617</v>
      </c>
      <c r="E20" s="6"/>
      <c r="F20" s="7"/>
      <c r="G20" s="6"/>
      <c r="H20" s="6"/>
      <c r="I20" s="6"/>
      <c r="J20" s="6"/>
      <c r="K20" s="8"/>
      <c r="L20" s="8"/>
      <c r="M20" s="9"/>
      <c r="N20" s="8">
        <f t="shared" ref="N20:N57" si="9">ROUND(M20*I20,0)</f>
        <v>0</v>
      </c>
      <c r="O20" s="8"/>
      <c r="P20" s="8">
        <f t="shared" ref="P20:P46" si="10">O20*I20</f>
        <v>0</v>
      </c>
    </row>
    <row r="21" spans="1:16" ht="15.75" x14ac:dyDescent="0.25">
      <c r="A21" s="3" t="s">
        <v>27</v>
      </c>
      <c r="B21" s="4">
        <v>204421</v>
      </c>
      <c r="C21" s="4">
        <v>224168</v>
      </c>
      <c r="D21" s="5">
        <v>1.617</v>
      </c>
      <c r="E21" s="6">
        <v>217646</v>
      </c>
      <c r="F21" s="7">
        <v>0.15</v>
      </c>
      <c r="G21" s="6">
        <f t="shared" si="2"/>
        <v>184999.1</v>
      </c>
      <c r="H21" s="6">
        <f t="shared" si="3"/>
        <v>32646.899999999998</v>
      </c>
      <c r="I21" s="6">
        <f t="shared" si="4"/>
        <v>237789.1373</v>
      </c>
      <c r="J21" s="6">
        <f t="shared" si="5"/>
        <v>1.0607630763534492</v>
      </c>
      <c r="K21" s="8"/>
      <c r="L21" s="8"/>
      <c r="M21" s="11"/>
      <c r="N21" s="8">
        <f t="shared" si="9"/>
        <v>0</v>
      </c>
      <c r="O21" s="8"/>
      <c r="P21" s="8">
        <f t="shared" si="10"/>
        <v>0</v>
      </c>
    </row>
    <row r="22" spans="1:16" ht="15.75" x14ac:dyDescent="0.25">
      <c r="A22" s="3" t="s">
        <v>28</v>
      </c>
      <c r="B22" s="4">
        <v>300202</v>
      </c>
      <c r="C22" s="4">
        <v>329202</v>
      </c>
      <c r="D22" s="5">
        <v>1.617</v>
      </c>
      <c r="E22" s="6">
        <v>320576</v>
      </c>
      <c r="F22" s="7">
        <v>0.15</v>
      </c>
      <c r="G22" s="6">
        <f t="shared" si="2"/>
        <v>272489.59999999998</v>
      </c>
      <c r="H22" s="6">
        <f t="shared" si="3"/>
        <v>48086.400000000001</v>
      </c>
      <c r="I22" s="6">
        <f t="shared" si="4"/>
        <v>350245.3088</v>
      </c>
      <c r="J22" s="6">
        <f t="shared" si="5"/>
        <v>1.0639221778725525</v>
      </c>
      <c r="K22" s="8"/>
      <c r="L22" s="8"/>
      <c r="M22" s="11"/>
      <c r="N22" s="8">
        <f t="shared" si="9"/>
        <v>0</v>
      </c>
      <c r="O22" s="8"/>
      <c r="P22" s="8">
        <f t="shared" si="10"/>
        <v>0</v>
      </c>
    </row>
    <row r="23" spans="1:16" ht="15.75" x14ac:dyDescent="0.25">
      <c r="A23" s="10" t="s">
        <v>29</v>
      </c>
      <c r="B23" s="4"/>
      <c r="C23" s="10"/>
      <c r="D23" s="5">
        <v>1.617</v>
      </c>
      <c r="E23" s="6"/>
      <c r="F23" s="7"/>
      <c r="G23" s="6"/>
      <c r="H23" s="6"/>
      <c r="I23" s="6"/>
      <c r="J23" s="6"/>
      <c r="K23" s="8"/>
      <c r="L23" s="8"/>
      <c r="M23" s="9"/>
      <c r="N23" s="8">
        <f t="shared" si="9"/>
        <v>0</v>
      </c>
      <c r="O23" s="8"/>
      <c r="P23" s="8">
        <f t="shared" si="10"/>
        <v>0</v>
      </c>
    </row>
    <row r="24" spans="1:16" ht="15.75" x14ac:dyDescent="0.25">
      <c r="A24" s="3" t="s">
        <v>30</v>
      </c>
      <c r="B24" s="4">
        <v>50712</v>
      </c>
      <c r="C24" s="4">
        <v>65408</v>
      </c>
      <c r="D24" s="5">
        <v>1.617</v>
      </c>
      <c r="E24" s="6">
        <v>98095</v>
      </c>
      <c r="F24" s="7">
        <v>0.3</v>
      </c>
      <c r="G24" s="6">
        <f t="shared" si="2"/>
        <v>68666.5</v>
      </c>
      <c r="H24" s="6">
        <f t="shared" si="3"/>
        <v>29428.5</v>
      </c>
      <c r="I24" s="6">
        <f t="shared" si="4"/>
        <v>116252.3845</v>
      </c>
      <c r="J24" s="6">
        <f t="shared" si="5"/>
        <v>1.777341984160959</v>
      </c>
      <c r="K24" s="8"/>
      <c r="L24" s="8"/>
      <c r="M24" s="8"/>
      <c r="N24" s="8">
        <f t="shared" si="9"/>
        <v>0</v>
      </c>
      <c r="O24" s="8"/>
      <c r="P24" s="8">
        <f t="shared" si="10"/>
        <v>0</v>
      </c>
    </row>
    <row r="25" spans="1:16" ht="15.75" x14ac:dyDescent="0.25">
      <c r="A25" s="3" t="s">
        <v>31</v>
      </c>
      <c r="B25" s="4">
        <v>50712</v>
      </c>
      <c r="C25" s="4">
        <v>65408</v>
      </c>
      <c r="D25" s="5">
        <v>1.617</v>
      </c>
      <c r="E25" s="6">
        <v>59051</v>
      </c>
      <c r="F25" s="7">
        <v>0.3</v>
      </c>
      <c r="G25" s="6">
        <f t="shared" si="2"/>
        <v>41335.699999999997</v>
      </c>
      <c r="H25" s="6">
        <f t="shared" si="3"/>
        <v>17715.3</v>
      </c>
      <c r="I25" s="6">
        <f t="shared" si="4"/>
        <v>69981.340100000001</v>
      </c>
      <c r="J25" s="6">
        <f t="shared" si="5"/>
        <v>1.0699201947773973</v>
      </c>
      <c r="K25" s="8"/>
      <c r="L25" s="8"/>
      <c r="M25" s="8"/>
      <c r="N25" s="8">
        <f t="shared" si="9"/>
        <v>0</v>
      </c>
      <c r="O25" s="8"/>
      <c r="P25" s="8">
        <f t="shared" si="10"/>
        <v>0</v>
      </c>
    </row>
    <row r="26" spans="1:16" ht="15.75" x14ac:dyDescent="0.25">
      <c r="A26" s="10" t="s">
        <v>32</v>
      </c>
      <c r="B26" s="4"/>
      <c r="C26" s="10"/>
      <c r="D26" s="5">
        <v>1.617</v>
      </c>
      <c r="E26" s="6"/>
      <c r="F26" s="7"/>
      <c r="G26" s="6"/>
      <c r="H26" s="6"/>
      <c r="I26" s="6"/>
      <c r="J26" s="6"/>
      <c r="K26" s="8"/>
      <c r="L26" s="8"/>
      <c r="M26" s="9"/>
      <c r="N26" s="8">
        <f t="shared" si="9"/>
        <v>0</v>
      </c>
      <c r="O26" s="8"/>
      <c r="P26" s="8">
        <f t="shared" si="10"/>
        <v>0</v>
      </c>
    </row>
    <row r="27" spans="1:16" ht="15.75" x14ac:dyDescent="0.25">
      <c r="A27" s="3" t="s">
        <v>33</v>
      </c>
      <c r="B27" s="4">
        <v>40002</v>
      </c>
      <c r="C27" s="4">
        <v>47730</v>
      </c>
      <c r="D27" s="5">
        <v>1.617</v>
      </c>
      <c r="E27" s="6">
        <v>61048</v>
      </c>
      <c r="F27" s="7">
        <v>0.3</v>
      </c>
      <c r="G27" s="6">
        <f t="shared" si="2"/>
        <v>42733.600000000006</v>
      </c>
      <c r="H27" s="6">
        <f t="shared" si="3"/>
        <v>18314.399999999998</v>
      </c>
      <c r="I27" s="6">
        <f t="shared" si="4"/>
        <v>72347.984800000006</v>
      </c>
      <c r="J27" s="6">
        <f t="shared" si="5"/>
        <v>1.5157759228996439</v>
      </c>
      <c r="K27" s="8"/>
      <c r="L27" s="8"/>
      <c r="M27" s="8"/>
      <c r="N27" s="8">
        <f t="shared" si="9"/>
        <v>0</v>
      </c>
      <c r="O27" s="8"/>
      <c r="P27" s="8">
        <f t="shared" si="10"/>
        <v>0</v>
      </c>
    </row>
    <row r="28" spans="1:16" ht="15.75" x14ac:dyDescent="0.25">
      <c r="A28" s="10" t="s">
        <v>34</v>
      </c>
      <c r="B28" s="4"/>
      <c r="C28" s="4"/>
      <c r="D28" s="5">
        <v>1.617</v>
      </c>
      <c r="E28" s="6"/>
      <c r="F28" s="7"/>
      <c r="G28" s="6"/>
      <c r="H28" s="6"/>
      <c r="I28" s="6"/>
      <c r="J28" s="6"/>
      <c r="K28" s="8"/>
      <c r="L28" s="8"/>
      <c r="M28" s="8"/>
      <c r="N28" s="8">
        <f t="shared" si="9"/>
        <v>0</v>
      </c>
      <c r="O28" s="8"/>
      <c r="P28" s="8">
        <f t="shared" si="10"/>
        <v>0</v>
      </c>
    </row>
    <row r="29" spans="1:16" ht="15.75" x14ac:dyDescent="0.25">
      <c r="A29" s="3" t="s">
        <v>35</v>
      </c>
      <c r="B29" s="4"/>
      <c r="C29" s="4"/>
      <c r="D29" s="5">
        <v>1.617</v>
      </c>
      <c r="E29" s="6">
        <v>69784</v>
      </c>
      <c r="F29" s="7">
        <v>0.3</v>
      </c>
      <c r="G29" s="6">
        <f t="shared" si="2"/>
        <v>48848.800000000003</v>
      </c>
      <c r="H29" s="6">
        <f t="shared" si="3"/>
        <v>20935.2</v>
      </c>
      <c r="I29" s="6">
        <f t="shared" si="4"/>
        <v>82701.018400000001</v>
      </c>
      <c r="J29" s="6"/>
      <c r="K29" s="8"/>
      <c r="L29" s="8"/>
      <c r="M29" s="8"/>
      <c r="N29" s="8">
        <f t="shared" si="9"/>
        <v>0</v>
      </c>
      <c r="O29" s="8"/>
      <c r="P29" s="8">
        <f t="shared" si="10"/>
        <v>0</v>
      </c>
    </row>
    <row r="30" spans="1:16" ht="15.75" x14ac:dyDescent="0.25">
      <c r="A30" s="3" t="s">
        <v>36</v>
      </c>
      <c r="B30" s="4"/>
      <c r="C30" s="4"/>
      <c r="D30" s="5">
        <v>1.617</v>
      </c>
      <c r="E30" s="6">
        <v>150105</v>
      </c>
      <c r="F30" s="7">
        <v>0.15</v>
      </c>
      <c r="G30" s="6">
        <f t="shared" si="2"/>
        <v>127589.25</v>
      </c>
      <c r="H30" s="6">
        <f t="shared" si="3"/>
        <v>22515.75</v>
      </c>
      <c r="I30" s="6">
        <f t="shared" si="4"/>
        <v>163997.21775000001</v>
      </c>
      <c r="J30" s="6"/>
      <c r="K30" s="8"/>
      <c r="L30" s="8"/>
      <c r="M30" s="8"/>
      <c r="N30" s="8">
        <f t="shared" si="9"/>
        <v>0</v>
      </c>
      <c r="O30" s="8"/>
      <c r="P30" s="8">
        <f t="shared" si="10"/>
        <v>0</v>
      </c>
    </row>
    <row r="31" spans="1:16" ht="15.75" x14ac:dyDescent="0.25">
      <c r="A31" s="10" t="s">
        <v>37</v>
      </c>
      <c r="B31" s="4"/>
      <c r="C31" s="4"/>
      <c r="D31" s="5">
        <v>1.617</v>
      </c>
      <c r="E31" s="6"/>
      <c r="F31" s="7"/>
      <c r="G31" s="6"/>
      <c r="H31" s="6"/>
      <c r="I31" s="6"/>
      <c r="J31" s="6"/>
      <c r="K31" s="8"/>
      <c r="L31" s="8"/>
      <c r="M31" s="8"/>
      <c r="N31" s="8">
        <f t="shared" si="9"/>
        <v>0</v>
      </c>
      <c r="O31" s="8"/>
      <c r="P31" s="8">
        <f t="shared" si="10"/>
        <v>0</v>
      </c>
    </row>
    <row r="32" spans="1:16" ht="15.75" x14ac:dyDescent="0.25">
      <c r="A32" s="3" t="s">
        <v>38</v>
      </c>
      <c r="B32" s="4"/>
      <c r="C32" s="4"/>
      <c r="D32" s="5">
        <v>1.617</v>
      </c>
      <c r="E32" s="6">
        <v>111832</v>
      </c>
      <c r="F32" s="7">
        <v>0.3</v>
      </c>
      <c r="G32" s="6">
        <f t="shared" si="2"/>
        <v>78282.399999999994</v>
      </c>
      <c r="H32" s="6">
        <f t="shared" si="3"/>
        <v>33549.599999999999</v>
      </c>
      <c r="I32" s="6">
        <f t="shared" si="4"/>
        <v>132532.10319999998</v>
      </c>
      <c r="J32" s="6"/>
      <c r="K32" s="8"/>
      <c r="L32" s="8"/>
      <c r="M32" s="8"/>
      <c r="N32" s="8">
        <f t="shared" si="9"/>
        <v>0</v>
      </c>
      <c r="O32" s="8"/>
      <c r="P32" s="8">
        <f t="shared" si="10"/>
        <v>0</v>
      </c>
    </row>
    <row r="33" spans="1:16" ht="31.5" x14ac:dyDescent="0.25">
      <c r="A33" s="10" t="s">
        <v>39</v>
      </c>
      <c r="B33" s="4"/>
      <c r="C33" s="10"/>
      <c r="D33" s="5">
        <v>1.617</v>
      </c>
      <c r="E33" s="6"/>
      <c r="F33" s="7"/>
      <c r="G33" s="6"/>
      <c r="H33" s="6"/>
      <c r="I33" s="6"/>
      <c r="J33" s="6"/>
      <c r="K33" s="8"/>
      <c r="L33" s="8"/>
      <c r="M33" s="9"/>
      <c r="N33" s="8">
        <f t="shared" si="9"/>
        <v>0</v>
      </c>
      <c r="O33" s="8"/>
      <c r="P33" s="8">
        <f t="shared" si="10"/>
        <v>0</v>
      </c>
    </row>
    <row r="34" spans="1:16" ht="15.75" x14ac:dyDescent="0.25">
      <c r="A34" s="3" t="s">
        <v>40</v>
      </c>
      <c r="B34" s="4">
        <v>168767</v>
      </c>
      <c r="C34" s="4">
        <v>185070</v>
      </c>
      <c r="D34" s="5">
        <v>1.617</v>
      </c>
      <c r="E34" s="6">
        <v>189767</v>
      </c>
      <c r="F34" s="7">
        <v>0.15</v>
      </c>
      <c r="G34" s="6">
        <f t="shared" si="2"/>
        <v>161301.95000000001</v>
      </c>
      <c r="H34" s="6">
        <f t="shared" si="3"/>
        <v>28465.05</v>
      </c>
      <c r="I34" s="6">
        <f t="shared" si="4"/>
        <v>207329.93585000001</v>
      </c>
      <c r="J34" s="6">
        <f t="shared" si="5"/>
        <v>1.1202784667963475</v>
      </c>
      <c r="K34" s="8"/>
      <c r="L34" s="8"/>
      <c r="M34" s="9">
        <v>5</v>
      </c>
      <c r="N34" s="8">
        <f t="shared" si="9"/>
        <v>1036650</v>
      </c>
      <c r="O34" s="8"/>
      <c r="P34" s="8">
        <f t="shared" si="10"/>
        <v>0</v>
      </c>
    </row>
    <row r="35" spans="1:16" ht="15.75" x14ac:dyDescent="0.25">
      <c r="A35" s="3" t="s">
        <v>41</v>
      </c>
      <c r="B35" s="4">
        <v>168767</v>
      </c>
      <c r="C35" s="4">
        <v>185070</v>
      </c>
      <c r="D35" s="5">
        <v>1.617</v>
      </c>
      <c r="E35" s="6">
        <v>168767</v>
      </c>
      <c r="F35" s="7">
        <v>0.15</v>
      </c>
      <c r="G35" s="6">
        <f t="shared" si="2"/>
        <v>143451.95000000001</v>
      </c>
      <c r="H35" s="6">
        <f t="shared" si="3"/>
        <v>25315.05</v>
      </c>
      <c r="I35" s="6">
        <f t="shared" si="4"/>
        <v>184386.38585000002</v>
      </c>
      <c r="J35" s="6">
        <f t="shared" si="5"/>
        <v>0.99630618603771559</v>
      </c>
      <c r="K35" s="8"/>
      <c r="L35" s="8"/>
      <c r="M35" s="8">
        <v>10</v>
      </c>
      <c r="N35" s="8">
        <f t="shared" si="9"/>
        <v>1843864</v>
      </c>
      <c r="O35" s="8"/>
      <c r="P35" s="8">
        <f t="shared" si="10"/>
        <v>0</v>
      </c>
    </row>
    <row r="36" spans="1:16" ht="15.75" x14ac:dyDescent="0.25">
      <c r="A36" s="3" t="s">
        <v>42</v>
      </c>
      <c r="B36" s="4">
        <v>114065</v>
      </c>
      <c r="C36" s="4">
        <v>125084</v>
      </c>
      <c r="D36" s="5">
        <v>1.617</v>
      </c>
      <c r="E36" s="6">
        <v>122594</v>
      </c>
      <c r="F36" s="7">
        <v>0.3</v>
      </c>
      <c r="G36" s="6">
        <f t="shared" si="2"/>
        <v>85815.8</v>
      </c>
      <c r="H36" s="6">
        <f t="shared" si="3"/>
        <v>36778.199999999997</v>
      </c>
      <c r="I36" s="6">
        <f t="shared" si="4"/>
        <v>145286.14939999999</v>
      </c>
      <c r="J36" s="6">
        <f t="shared" si="5"/>
        <v>1.1615086613795529</v>
      </c>
      <c r="K36" s="8">
        <v>99</v>
      </c>
      <c r="L36" s="8">
        <f>K36/9*12</f>
        <v>132</v>
      </c>
      <c r="M36" s="8">
        <v>110</v>
      </c>
      <c r="N36" s="8">
        <f t="shared" si="9"/>
        <v>15981476</v>
      </c>
      <c r="O36" s="8"/>
      <c r="P36" s="8">
        <f t="shared" si="10"/>
        <v>0</v>
      </c>
    </row>
    <row r="37" spans="1:16" ht="15.75" x14ac:dyDescent="0.25">
      <c r="A37" s="3" t="s">
        <v>43</v>
      </c>
      <c r="B37" s="4">
        <v>114065</v>
      </c>
      <c r="C37" s="4">
        <v>125084</v>
      </c>
      <c r="D37" s="5">
        <v>1.617</v>
      </c>
      <c r="E37" s="6">
        <v>230095</v>
      </c>
      <c r="F37" s="7">
        <v>0.15</v>
      </c>
      <c r="G37" s="6">
        <f t="shared" si="2"/>
        <v>195580.75</v>
      </c>
      <c r="H37" s="6">
        <f t="shared" si="3"/>
        <v>34514.25</v>
      </c>
      <c r="I37" s="6">
        <f t="shared" si="4"/>
        <v>251390.29225</v>
      </c>
      <c r="J37" s="6">
        <f t="shared" si="5"/>
        <v>2.0097717713696395</v>
      </c>
      <c r="K37" s="8"/>
      <c r="L37" s="8"/>
      <c r="M37" s="8">
        <f>5-5</f>
        <v>0</v>
      </c>
      <c r="N37" s="8">
        <f t="shared" si="9"/>
        <v>0</v>
      </c>
      <c r="O37" s="8"/>
      <c r="P37" s="8">
        <f t="shared" si="10"/>
        <v>0</v>
      </c>
    </row>
    <row r="38" spans="1:16" ht="15.75" x14ac:dyDescent="0.25">
      <c r="A38" s="10" t="s">
        <v>44</v>
      </c>
      <c r="B38" s="4"/>
      <c r="C38" s="10"/>
      <c r="D38" s="5">
        <v>1.617</v>
      </c>
      <c r="E38" s="6"/>
      <c r="F38" s="7"/>
      <c r="G38" s="6"/>
      <c r="H38" s="6"/>
      <c r="I38" s="6"/>
      <c r="J38" s="6"/>
      <c r="K38" s="8"/>
      <c r="L38" s="8"/>
      <c r="M38" s="9"/>
      <c r="N38" s="8">
        <f t="shared" si="9"/>
        <v>0</v>
      </c>
      <c r="O38" s="8"/>
      <c r="P38" s="8">
        <f t="shared" si="10"/>
        <v>0</v>
      </c>
    </row>
    <row r="39" spans="1:16" ht="15.75" x14ac:dyDescent="0.25">
      <c r="A39" s="3" t="s">
        <v>45</v>
      </c>
      <c r="B39" s="4">
        <v>119457</v>
      </c>
      <c r="C39" s="4">
        <v>130997</v>
      </c>
      <c r="D39" s="5">
        <v>1.617</v>
      </c>
      <c r="E39" s="6">
        <v>126273</v>
      </c>
      <c r="F39" s="7">
        <v>0.15</v>
      </c>
      <c r="G39" s="6">
        <f t="shared" si="2"/>
        <v>107332.05</v>
      </c>
      <c r="H39" s="6">
        <f t="shared" si="3"/>
        <v>18940.95</v>
      </c>
      <c r="I39" s="6">
        <f t="shared" si="4"/>
        <v>137959.56615</v>
      </c>
      <c r="J39" s="6">
        <f t="shared" si="5"/>
        <v>1.053150577112453</v>
      </c>
      <c r="K39" s="8"/>
      <c r="L39" s="8"/>
      <c r="M39" s="11"/>
      <c r="N39" s="8">
        <f t="shared" si="9"/>
        <v>0</v>
      </c>
      <c r="O39" s="8"/>
      <c r="P39" s="8">
        <f t="shared" si="10"/>
        <v>0</v>
      </c>
    </row>
    <row r="40" spans="1:16" ht="15.75" x14ac:dyDescent="0.25">
      <c r="A40" s="3" t="s">
        <v>46</v>
      </c>
      <c r="B40" s="4">
        <v>208492</v>
      </c>
      <c r="C40" s="4">
        <v>228961</v>
      </c>
      <c r="D40" s="5">
        <v>1.617</v>
      </c>
      <c r="E40" s="6">
        <v>221480</v>
      </c>
      <c r="F40" s="7">
        <v>0.15</v>
      </c>
      <c r="G40" s="6">
        <f t="shared" si="2"/>
        <v>188258</v>
      </c>
      <c r="H40" s="6">
        <f t="shared" si="3"/>
        <v>33222</v>
      </c>
      <c r="I40" s="6">
        <f t="shared" si="4"/>
        <v>241977.97399999999</v>
      </c>
      <c r="J40" s="6">
        <f t="shared" si="5"/>
        <v>1.0568523635029545</v>
      </c>
      <c r="K40" s="8"/>
      <c r="L40" s="8"/>
      <c r="M40" s="11"/>
      <c r="N40" s="8">
        <f t="shared" si="9"/>
        <v>0</v>
      </c>
      <c r="O40" s="8"/>
      <c r="P40" s="8">
        <f t="shared" si="10"/>
        <v>0</v>
      </c>
    </row>
    <row r="41" spans="1:16" ht="15.75" x14ac:dyDescent="0.25">
      <c r="A41" s="10" t="s">
        <v>47</v>
      </c>
      <c r="B41" s="4"/>
      <c r="C41" s="10"/>
      <c r="D41" s="5">
        <v>1.617</v>
      </c>
      <c r="E41" s="6"/>
      <c r="F41" s="7"/>
      <c r="G41" s="6"/>
      <c r="H41" s="6"/>
      <c r="I41" s="6"/>
      <c r="J41" s="6"/>
      <c r="K41" s="8"/>
      <c r="L41" s="8"/>
      <c r="M41" s="9"/>
      <c r="N41" s="8">
        <f t="shared" si="9"/>
        <v>0</v>
      </c>
      <c r="O41" s="8"/>
      <c r="P41" s="8">
        <f t="shared" si="10"/>
        <v>0</v>
      </c>
    </row>
    <row r="42" spans="1:16" ht="15.75" x14ac:dyDescent="0.25">
      <c r="A42" s="3" t="s">
        <v>48</v>
      </c>
      <c r="B42" s="4">
        <v>112515</v>
      </c>
      <c r="C42" s="4">
        <v>123384</v>
      </c>
      <c r="D42" s="5">
        <v>1.617</v>
      </c>
      <c r="E42" s="6">
        <v>120905</v>
      </c>
      <c r="F42" s="7">
        <v>0.15</v>
      </c>
      <c r="G42" s="6">
        <f t="shared" si="2"/>
        <v>102769.25</v>
      </c>
      <c r="H42" s="6">
        <f t="shared" si="3"/>
        <v>18135.75</v>
      </c>
      <c r="I42" s="6">
        <f t="shared" si="4"/>
        <v>132094.75774999999</v>
      </c>
      <c r="J42" s="6">
        <f t="shared" si="5"/>
        <v>1.07059876280555</v>
      </c>
      <c r="K42" s="8"/>
      <c r="L42" s="8"/>
      <c r="M42" s="11"/>
      <c r="N42" s="8">
        <f t="shared" si="9"/>
        <v>0</v>
      </c>
      <c r="O42" s="8"/>
      <c r="P42" s="8">
        <f t="shared" si="10"/>
        <v>0</v>
      </c>
    </row>
    <row r="43" spans="1:16" ht="15.75" x14ac:dyDescent="0.25">
      <c r="A43" s="3" t="s">
        <v>49</v>
      </c>
      <c r="B43" s="4">
        <v>112515</v>
      </c>
      <c r="C43" s="4">
        <v>123384</v>
      </c>
      <c r="D43" s="5">
        <v>1.617</v>
      </c>
      <c r="E43" s="6">
        <v>182780</v>
      </c>
      <c r="F43" s="7">
        <v>0.15</v>
      </c>
      <c r="G43" s="6">
        <f t="shared" si="2"/>
        <v>155363</v>
      </c>
      <c r="H43" s="6">
        <f t="shared" si="3"/>
        <v>27417</v>
      </c>
      <c r="I43" s="6">
        <f t="shared" si="4"/>
        <v>199696.28899999999</v>
      </c>
      <c r="J43" s="6">
        <f t="shared" si="5"/>
        <v>1.6184942050833171</v>
      </c>
      <c r="K43" s="8"/>
      <c r="L43" s="8"/>
      <c r="M43" s="11"/>
      <c r="N43" s="8">
        <f t="shared" si="9"/>
        <v>0</v>
      </c>
      <c r="O43" s="8"/>
      <c r="P43" s="8">
        <f t="shared" si="10"/>
        <v>0</v>
      </c>
    </row>
    <row r="44" spans="1:16" ht="15.75" x14ac:dyDescent="0.25">
      <c r="A44" s="3" t="s">
        <v>50</v>
      </c>
      <c r="B44" s="4">
        <v>117695</v>
      </c>
      <c r="C44" s="4">
        <v>140434</v>
      </c>
      <c r="D44" s="5">
        <v>1.617</v>
      </c>
      <c r="E44" s="6">
        <v>125460</v>
      </c>
      <c r="F44" s="7">
        <v>0.3</v>
      </c>
      <c r="G44" s="6">
        <f t="shared" si="2"/>
        <v>87822</v>
      </c>
      <c r="H44" s="6">
        <f t="shared" si="3"/>
        <v>37638</v>
      </c>
      <c r="I44" s="6">
        <f t="shared" si="4"/>
        <v>148682.64600000001</v>
      </c>
      <c r="J44" s="6">
        <f t="shared" si="5"/>
        <v>1.0587368158708006</v>
      </c>
      <c r="K44" s="8"/>
      <c r="L44" s="8"/>
      <c r="M44" s="11"/>
      <c r="N44" s="8">
        <f t="shared" si="9"/>
        <v>0</v>
      </c>
      <c r="O44" s="8"/>
      <c r="P44" s="8">
        <f t="shared" si="10"/>
        <v>0</v>
      </c>
    </row>
    <row r="45" spans="1:16" ht="15.75" x14ac:dyDescent="0.25">
      <c r="A45" s="3" t="s">
        <v>51</v>
      </c>
      <c r="B45" s="4">
        <v>280251</v>
      </c>
      <c r="C45" s="4">
        <v>307323</v>
      </c>
      <c r="D45" s="5">
        <v>1.617</v>
      </c>
      <c r="E45" s="6">
        <v>305849</v>
      </c>
      <c r="F45" s="7">
        <v>0.15</v>
      </c>
      <c r="G45" s="6">
        <f t="shared" si="2"/>
        <v>259971.65</v>
      </c>
      <c r="H45" s="6">
        <f t="shared" si="3"/>
        <v>45877.35</v>
      </c>
      <c r="I45" s="6">
        <f t="shared" si="4"/>
        <v>334155.32494999998</v>
      </c>
      <c r="J45" s="6">
        <f t="shared" si="5"/>
        <v>1.0873098497346438</v>
      </c>
      <c r="K45" s="8"/>
      <c r="L45" s="8"/>
      <c r="M45" s="11"/>
      <c r="N45" s="8">
        <f t="shared" si="9"/>
        <v>0</v>
      </c>
      <c r="O45" s="8"/>
      <c r="P45" s="8">
        <f t="shared" si="10"/>
        <v>0</v>
      </c>
    </row>
    <row r="46" spans="1:16" ht="15.75" x14ac:dyDescent="0.25">
      <c r="A46" s="10" t="s">
        <v>52</v>
      </c>
      <c r="B46" s="4"/>
      <c r="C46" s="10"/>
      <c r="D46" s="5">
        <v>1.617</v>
      </c>
      <c r="E46" s="6"/>
      <c r="F46" s="7"/>
      <c r="G46" s="6"/>
      <c r="H46" s="6"/>
      <c r="I46" s="6"/>
      <c r="J46" s="6"/>
      <c r="K46" s="8"/>
      <c r="L46" s="8"/>
      <c r="M46" s="9"/>
      <c r="N46" s="8">
        <f t="shared" si="9"/>
        <v>0</v>
      </c>
      <c r="O46" s="8"/>
      <c r="P46" s="8">
        <f t="shared" si="10"/>
        <v>0</v>
      </c>
    </row>
    <row r="47" spans="1:16" ht="15.75" x14ac:dyDescent="0.25">
      <c r="A47" s="3" t="s">
        <v>53</v>
      </c>
      <c r="B47" s="4">
        <v>67921</v>
      </c>
      <c r="C47" s="4">
        <v>81043</v>
      </c>
      <c r="D47" s="5">
        <v>1.617</v>
      </c>
      <c r="E47" s="6">
        <v>81329</v>
      </c>
      <c r="F47" s="7">
        <v>0.3</v>
      </c>
      <c r="G47" s="6">
        <f t="shared" si="2"/>
        <v>56930.3</v>
      </c>
      <c r="H47" s="6">
        <f t="shared" si="3"/>
        <v>24398.7</v>
      </c>
      <c r="I47" s="6">
        <f t="shared" si="4"/>
        <v>96382.997900000002</v>
      </c>
      <c r="J47" s="6">
        <f t="shared" si="5"/>
        <v>1.1892822069765434</v>
      </c>
      <c r="K47" s="8"/>
      <c r="L47" s="8"/>
      <c r="M47" s="11"/>
      <c r="N47" s="8">
        <f t="shared" si="9"/>
        <v>0</v>
      </c>
      <c r="O47" s="8">
        <v>23</v>
      </c>
      <c r="P47" s="8">
        <f>ROUND(O47*I47,0)</f>
        <v>2216809</v>
      </c>
    </row>
    <row r="48" spans="1:16" ht="15.75" x14ac:dyDescent="0.25">
      <c r="A48" s="10" t="s">
        <v>54</v>
      </c>
      <c r="B48" s="4"/>
      <c r="C48" s="10"/>
      <c r="D48" s="5">
        <v>1.617</v>
      </c>
      <c r="E48" s="6"/>
      <c r="F48" s="7"/>
      <c r="G48" s="6"/>
      <c r="H48" s="6"/>
      <c r="I48" s="6"/>
      <c r="J48" s="6"/>
      <c r="K48" s="8"/>
      <c r="L48" s="8"/>
      <c r="M48" s="9"/>
      <c r="N48" s="8">
        <f t="shared" si="9"/>
        <v>0</v>
      </c>
      <c r="O48" s="8"/>
      <c r="P48" s="8">
        <f>O48*I48</f>
        <v>0</v>
      </c>
    </row>
    <row r="49" spans="1:16" ht="15.75" x14ac:dyDescent="0.25">
      <c r="A49" s="3" t="s">
        <v>55</v>
      </c>
      <c r="B49" s="4">
        <v>105093</v>
      </c>
      <c r="C49" s="4">
        <v>125397</v>
      </c>
      <c r="D49" s="5">
        <v>1.617</v>
      </c>
      <c r="E49" s="6">
        <v>145517</v>
      </c>
      <c r="F49" s="7">
        <v>0.15</v>
      </c>
      <c r="G49" s="6">
        <f t="shared" si="2"/>
        <v>123689.45</v>
      </c>
      <c r="H49" s="6">
        <f t="shared" si="3"/>
        <v>21827.55</v>
      </c>
      <c r="I49" s="6">
        <f t="shared" si="4"/>
        <v>158984.59834999999</v>
      </c>
      <c r="J49" s="6">
        <f t="shared" si="5"/>
        <v>1.267850094898602</v>
      </c>
      <c r="K49" s="8"/>
      <c r="L49" s="8"/>
      <c r="M49" s="8"/>
      <c r="N49" s="8">
        <f t="shared" si="9"/>
        <v>0</v>
      </c>
      <c r="O49" s="8">
        <v>27</v>
      </c>
      <c r="P49" s="8">
        <f>ROUND(O49*I49,0)</f>
        <v>4292584</v>
      </c>
    </row>
    <row r="50" spans="1:16" ht="15.75" x14ac:dyDescent="0.25">
      <c r="A50" s="3" t="s">
        <v>56</v>
      </c>
      <c r="B50" s="4">
        <v>129600</v>
      </c>
      <c r="C50" s="4">
        <v>154639</v>
      </c>
      <c r="D50" s="5">
        <v>1.617</v>
      </c>
      <c r="E50" s="6">
        <v>154497</v>
      </c>
      <c r="F50" s="7">
        <v>0.3</v>
      </c>
      <c r="G50" s="6">
        <f t="shared" si="2"/>
        <v>108147.9</v>
      </c>
      <c r="H50" s="6">
        <f t="shared" si="3"/>
        <v>46349.1</v>
      </c>
      <c r="I50" s="6">
        <f t="shared" si="4"/>
        <v>183094.3947</v>
      </c>
      <c r="J50" s="6">
        <f t="shared" si="5"/>
        <v>1.1840117609399958</v>
      </c>
      <c r="K50" s="8"/>
      <c r="L50" s="8"/>
      <c r="M50" s="8"/>
      <c r="N50" s="8">
        <f t="shared" si="9"/>
        <v>0</v>
      </c>
      <c r="O50" s="8">
        <v>1</v>
      </c>
      <c r="P50" s="8">
        <f>ROUND(O50*I50,0)</f>
        <v>183094</v>
      </c>
    </row>
    <row r="51" spans="1:16" ht="15.75" x14ac:dyDescent="0.25">
      <c r="A51" s="10" t="s">
        <v>57</v>
      </c>
      <c r="B51" s="4"/>
      <c r="C51" s="10"/>
      <c r="D51" s="5">
        <v>1.617</v>
      </c>
      <c r="E51" s="6"/>
      <c r="F51" s="7"/>
      <c r="G51" s="6"/>
      <c r="H51" s="6"/>
      <c r="I51" s="6"/>
      <c r="J51" s="6"/>
      <c r="K51" s="8"/>
      <c r="L51" s="8"/>
      <c r="M51" s="9"/>
      <c r="N51" s="8">
        <f t="shared" si="9"/>
        <v>0</v>
      </c>
      <c r="O51" s="8"/>
      <c r="P51" s="8">
        <f t="shared" ref="P51:P57" si="11">O51*I51</f>
        <v>0</v>
      </c>
    </row>
    <row r="52" spans="1:16" ht="15.75" x14ac:dyDescent="0.25">
      <c r="A52" s="3" t="s">
        <v>58</v>
      </c>
      <c r="B52" s="4">
        <v>98679</v>
      </c>
      <c r="C52" s="4">
        <v>117744</v>
      </c>
      <c r="D52" s="5">
        <v>1.617</v>
      </c>
      <c r="E52" s="6">
        <v>105248</v>
      </c>
      <c r="F52" s="7">
        <v>0.3</v>
      </c>
      <c r="G52" s="6">
        <f t="shared" si="2"/>
        <v>73673.600000000006</v>
      </c>
      <c r="H52" s="6">
        <f t="shared" si="3"/>
        <v>31574.399999999998</v>
      </c>
      <c r="I52" s="6">
        <f t="shared" si="4"/>
        <v>124729.4048</v>
      </c>
      <c r="J52" s="6">
        <f t="shared" si="5"/>
        <v>1.0593270553064276</v>
      </c>
      <c r="K52" s="8"/>
      <c r="L52" s="8"/>
      <c r="M52" s="8"/>
      <c r="N52" s="8">
        <f t="shared" si="9"/>
        <v>0</v>
      </c>
      <c r="O52" s="8"/>
      <c r="P52" s="8">
        <f t="shared" si="11"/>
        <v>0</v>
      </c>
    </row>
    <row r="53" spans="1:16" ht="15.75" x14ac:dyDescent="0.25">
      <c r="A53" s="10" t="s">
        <v>59</v>
      </c>
      <c r="B53" s="4"/>
      <c r="C53" s="4"/>
      <c r="D53" s="5">
        <v>1.617</v>
      </c>
      <c r="E53" s="6"/>
      <c r="F53" s="7"/>
      <c r="G53" s="6"/>
      <c r="H53" s="6"/>
      <c r="I53" s="6"/>
      <c r="J53" s="6"/>
      <c r="K53" s="8"/>
      <c r="L53" s="8"/>
      <c r="M53" s="8"/>
      <c r="N53" s="8">
        <f t="shared" si="9"/>
        <v>0</v>
      </c>
      <c r="O53" s="8"/>
      <c r="P53" s="8">
        <f t="shared" si="11"/>
        <v>0</v>
      </c>
    </row>
    <row r="54" spans="1:16" ht="15.75" x14ac:dyDescent="0.25">
      <c r="A54" s="3" t="s">
        <v>60</v>
      </c>
      <c r="B54" s="4"/>
      <c r="C54" s="4"/>
      <c r="D54" s="5">
        <v>1.617</v>
      </c>
      <c r="E54" s="6">
        <v>164122</v>
      </c>
      <c r="F54" s="7">
        <v>0.15</v>
      </c>
      <c r="G54" s="6">
        <f t="shared" si="2"/>
        <v>139503.70000000001</v>
      </c>
      <c r="H54" s="6">
        <f t="shared" si="3"/>
        <v>24618.3</v>
      </c>
      <c r="I54" s="6">
        <f t="shared" si="4"/>
        <v>179311.49110000001</v>
      </c>
      <c r="J54" s="6"/>
      <c r="K54" s="8"/>
      <c r="L54" s="8"/>
      <c r="M54" s="8"/>
      <c r="N54" s="8">
        <f t="shared" si="9"/>
        <v>0</v>
      </c>
      <c r="O54" s="8"/>
      <c r="P54" s="8">
        <f t="shared" si="11"/>
        <v>0</v>
      </c>
    </row>
    <row r="55" spans="1:16" ht="15.75" x14ac:dyDescent="0.25">
      <c r="A55" s="10" t="s">
        <v>61</v>
      </c>
      <c r="B55" s="4"/>
      <c r="C55" s="10"/>
      <c r="D55" s="5">
        <v>1.617</v>
      </c>
      <c r="E55" s="6"/>
      <c r="F55" s="7"/>
      <c r="G55" s="6"/>
      <c r="H55" s="6"/>
      <c r="I55" s="6"/>
      <c r="J55" s="6"/>
      <c r="K55" s="8"/>
      <c r="L55" s="8"/>
      <c r="M55" s="9"/>
      <c r="N55" s="8">
        <f t="shared" si="9"/>
        <v>0</v>
      </c>
      <c r="O55" s="8"/>
      <c r="P55" s="8">
        <f t="shared" si="11"/>
        <v>0</v>
      </c>
    </row>
    <row r="56" spans="1:16" ht="15.75" x14ac:dyDescent="0.25">
      <c r="A56" s="3" t="s">
        <v>62</v>
      </c>
      <c r="B56" s="4">
        <v>102879</v>
      </c>
      <c r="C56" s="4">
        <v>122755</v>
      </c>
      <c r="D56" s="5">
        <v>1.617</v>
      </c>
      <c r="E56" s="6">
        <v>109263</v>
      </c>
      <c r="F56" s="7">
        <v>0.3</v>
      </c>
      <c r="G56" s="6">
        <f t="shared" si="2"/>
        <v>76484.100000000006</v>
      </c>
      <c r="H56" s="6">
        <f t="shared" si="3"/>
        <v>32778.9</v>
      </c>
      <c r="I56" s="6">
        <f t="shared" si="4"/>
        <v>129487.58130000001</v>
      </c>
      <c r="J56" s="6">
        <f t="shared" si="5"/>
        <v>1.054845678791088</v>
      </c>
      <c r="K56" s="8"/>
      <c r="L56" s="8"/>
      <c r="M56" s="8"/>
      <c r="N56" s="8">
        <f t="shared" si="9"/>
        <v>0</v>
      </c>
      <c r="O56" s="8"/>
      <c r="P56" s="8">
        <f t="shared" si="11"/>
        <v>0</v>
      </c>
    </row>
    <row r="57" spans="1:16" ht="15.75" x14ac:dyDescent="0.25">
      <c r="A57" s="3" t="s">
        <v>63</v>
      </c>
      <c r="B57" s="4">
        <v>107473</v>
      </c>
      <c r="C57" s="4"/>
      <c r="D57" s="5">
        <v>1.617</v>
      </c>
      <c r="E57" s="6">
        <v>114019</v>
      </c>
      <c r="F57" s="7">
        <v>0.3</v>
      </c>
      <c r="G57" s="6">
        <f t="shared" si="2"/>
        <v>79813.3</v>
      </c>
      <c r="H57" s="6">
        <f t="shared" si="3"/>
        <v>34205.699999999997</v>
      </c>
      <c r="I57" s="6">
        <f t="shared" si="4"/>
        <v>135123.91690000001</v>
      </c>
      <c r="J57" s="6"/>
      <c r="K57" s="8"/>
      <c r="L57" s="8"/>
      <c r="M57" s="8"/>
      <c r="N57" s="8">
        <f t="shared" si="9"/>
        <v>0</v>
      </c>
      <c r="O57" s="8"/>
      <c r="P57" s="8">
        <f t="shared" si="11"/>
        <v>0</v>
      </c>
    </row>
    <row r="58" spans="1:16" s="12" customFormat="1" ht="15.75" x14ac:dyDescent="0.25">
      <c r="A58" s="21" t="s">
        <v>65</v>
      </c>
      <c r="B58" s="22"/>
      <c r="C58" s="23"/>
      <c r="D58" s="23"/>
      <c r="E58" s="23"/>
      <c r="F58" s="23"/>
      <c r="G58" s="23"/>
      <c r="H58" s="23"/>
      <c r="I58" s="23"/>
      <c r="J58" s="23"/>
      <c r="K58" s="24">
        <f t="shared" ref="K58:P58" si="12">SUM(K7:K57)</f>
        <v>99</v>
      </c>
      <c r="L58" s="24">
        <f t="shared" si="12"/>
        <v>132</v>
      </c>
      <c r="M58" s="24">
        <f t="shared" si="12"/>
        <v>125</v>
      </c>
      <c r="N58" s="24">
        <f t="shared" si="12"/>
        <v>18861990</v>
      </c>
      <c r="O58" s="24">
        <f t="shared" si="12"/>
        <v>51</v>
      </c>
      <c r="P58" s="24">
        <f t="shared" si="12"/>
        <v>6692487</v>
      </c>
    </row>
  </sheetData>
  <mergeCells count="12">
    <mergeCell ref="O4:P4"/>
    <mergeCell ref="A3:P3"/>
    <mergeCell ref="M1:P1"/>
    <mergeCell ref="M2:P2"/>
    <mergeCell ref="K4:N4"/>
    <mergeCell ref="F4:F5"/>
    <mergeCell ref="I4:I5"/>
    <mergeCell ref="A4:A5"/>
    <mergeCell ref="B4:B5"/>
    <mergeCell ref="C4:C5"/>
    <mergeCell ref="D4:D5"/>
    <mergeCell ref="E4:E5"/>
  </mergeCells>
  <pageMargins left="0" right="0" top="0.35433070866141736" bottom="0.19685039370078741" header="0.11811023622047245" footer="0.11811023622047245"/>
  <pageSetup paperSize="9" scale="8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cp:lastPrinted>2016-08-09T00:54:04Z</cp:lastPrinted>
  <dcterms:created xsi:type="dcterms:W3CDTF">2016-07-27T00:09:24Z</dcterms:created>
  <dcterms:modified xsi:type="dcterms:W3CDTF">2016-08-09T00:54:07Z</dcterms:modified>
</cp:coreProperties>
</file>